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6" rupBuild="18431"/>
  <workbookPr/>
  <mc:AlternateContent xmlns:mc="http://schemas.openxmlformats.org/markup-compatibility/2006">
    <mc:Choice Requires="x15">
      <x15ac:absPath xmlns:x15ac="http://schemas.microsoft.com/office/spreadsheetml/2010/11/ac" url="C:\Git\PenSim-Projects\PPD150_Experiment\Inputs_largePlans_raw\"/>
    </mc:Choice>
  </mc:AlternateContent>
  <bookViews>
    <workbookView xWindow="0" yWindow="0" windowWidth="28800" windowHeight="14010" tabRatio="810" firstSheet="2" activeTab="4" xr2:uid="{00000000-000D-0000-FFFF-FFFF00000000}"/>
  </bookViews>
  <sheets>
    <sheet name="TOC" sheetId="78" r:id="rId1"/>
    <sheet name="Issues" sheetId="28" r:id="rId2"/>
    <sheet name="StepsAndLinks" sheetId="2" r:id="rId3"/>
    <sheet name="PlanNames" sheetId="35" r:id="rId4"/>
    <sheet name="singleValues" sheetId="1" r:id="rId5"/>
    <sheet name="singleValuesScreenshots" sheetId="26" r:id="rId6"/>
    <sheet name="single_calculations" sheetId="73" r:id="rId7"/>
    <sheet name="erc_rule" sheetId="38" r:id="rId8"/>
    <sheet name="SummaryAssumptions" sheetId="13" r:id="rId9"/>
    <sheet name="ActivesSched" sheetId="7" r:id="rId10"/>
    <sheet name="SalarySched_byAgeGrp" sheetId="55" r:id="rId11"/>
    <sheet name="activessalary_step2" sheetId="75" r:id="rId12"/>
    <sheet name="activessalary_step1" sheetId="74" r:id="rId13"/>
    <sheet name="actives_step2" sheetId="65" r:id="rId14"/>
    <sheet name="actives_step1" sheetId="64" r:id="rId15"/>
    <sheet name="Actives_raw" sheetId="34" r:id="rId16"/>
    <sheet name="RetireesSched" sheetId="8" r:id="rId17"/>
    <sheet name="retirees_step1" sheetId="77" r:id="rId18"/>
    <sheet name="retirees_old" sheetId="72" r:id="rId19"/>
    <sheet name="Retirees_raw" sheetId="32" r:id="rId20"/>
    <sheet name="SalaryGrowthSched_SingleCol" sheetId="9" r:id="rId21"/>
    <sheet name="SalaryGrowthSched_Matrix" sheetId="62" r:id="rId22"/>
    <sheet name="salgrow_step3" sheetId="69" r:id="rId23"/>
    <sheet name="salgrow_step2" sheetId="68" r:id="rId24"/>
    <sheet name="salgrow_step1" sheetId="67" r:id="rId25"/>
    <sheet name="SalaryGrowth_raw" sheetId="33" r:id="rId26"/>
    <sheet name="TermRatesSched_SingleCol" sheetId="10" r:id="rId27"/>
    <sheet name="TermRatesSched_LowYOS" sheetId="56" r:id="rId28"/>
    <sheet name="TermRatesSched_Matrix" sheetId="61" r:id="rId29"/>
    <sheet name="TermRates_raw_step2" sheetId="70" r:id="rId30"/>
    <sheet name="TermRates_raw" sheetId="43" r:id="rId31"/>
    <sheet name="RetirementRatesSched_SingleCol" sheetId="42" r:id="rId32"/>
    <sheet name="RetirementRatesSched_LowYOS" sheetId="57" r:id="rId33"/>
    <sheet name="RetirementRatesSched_Matrix" sheetId="58" r:id="rId34"/>
    <sheet name="RetirementRates_raw" sheetId="41" r:id="rId35"/>
    <sheet name="DisbRatesSched_SingleCol" sheetId="29" r:id="rId36"/>
    <sheet name="DisbRatesSched_LowYOS" sheetId="59" r:id="rId37"/>
    <sheet name="DisbRatesSched_Matrix" sheetId="60" r:id="rId38"/>
    <sheet name="DisbRates_raw" sheetId="52" r:id="rId39"/>
    <sheet name="MortalityInfo" sheetId="30" r:id="rId40"/>
  </sheets>
  <calcPr calcId="171027"/>
  <fileRecoveryPr autoRecover="0"/>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39" i="77" l="1"/>
  <c r="D39" i="77"/>
  <c r="D38" i="77"/>
  <c r="D37" i="77"/>
  <c r="D36" i="77"/>
  <c r="D35" i="77"/>
  <c r="D34" i="77"/>
  <c r="D33" i="77"/>
  <c r="D32" i="77"/>
  <c r="D31" i="77"/>
  <c r="D30" i="77"/>
  <c r="D29" i="77"/>
  <c r="D28" i="77"/>
  <c r="D27" i="77"/>
  <c r="D26" i="77"/>
  <c r="E38" i="77"/>
  <c r="E37" i="77"/>
  <c r="E36" i="77"/>
  <c r="E35" i="77"/>
  <c r="E34" i="77"/>
  <c r="E33" i="77"/>
  <c r="E32" i="77"/>
  <c r="E31" i="77"/>
  <c r="E30" i="77"/>
  <c r="E29" i="77"/>
  <c r="E28" i="77"/>
  <c r="E27" i="77"/>
  <c r="E26" i="77"/>
  <c r="C39" i="77"/>
  <c r="C38" i="77"/>
  <c r="C37" i="77"/>
  <c r="C36" i="77"/>
  <c r="C35" i="77"/>
  <c r="C34" i="77"/>
  <c r="C33" i="77"/>
  <c r="C40" i="77" s="1"/>
  <c r="C32" i="77"/>
  <c r="C31" i="77"/>
  <c r="C30" i="77"/>
  <c r="C29" i="77"/>
  <c r="C28" i="77"/>
  <c r="C27" i="77"/>
  <c r="C26" i="77"/>
  <c r="D40" i="77"/>
  <c r="C23" i="77"/>
  <c r="I61" i="77"/>
  <c r="H61" i="77"/>
  <c r="G61" i="77"/>
  <c r="I60" i="77"/>
  <c r="H60" i="77"/>
  <c r="G60" i="77"/>
  <c r="I59" i="77"/>
  <c r="H59" i="77"/>
  <c r="G59" i="77"/>
  <c r="I58" i="77"/>
  <c r="H58" i="77"/>
  <c r="G58" i="77"/>
  <c r="I57" i="77"/>
  <c r="H57" i="77"/>
  <c r="G57" i="77"/>
  <c r="I56" i="77"/>
  <c r="H56" i="77"/>
  <c r="G56" i="77"/>
  <c r="I55" i="77"/>
  <c r="H55" i="77"/>
  <c r="G55" i="77"/>
  <c r="I54" i="77"/>
  <c r="H54" i="77"/>
  <c r="G54" i="77"/>
  <c r="I53" i="77"/>
  <c r="H53" i="77"/>
  <c r="G53" i="77"/>
  <c r="I52" i="77"/>
  <c r="H52" i="77"/>
  <c r="G52" i="77"/>
  <c r="I51" i="77"/>
  <c r="H51" i="77"/>
  <c r="G51" i="77"/>
  <c r="I50" i="77"/>
  <c r="H50" i="77"/>
  <c r="G50" i="77"/>
  <c r="I49" i="77"/>
  <c r="H49" i="77"/>
  <c r="G49" i="77"/>
  <c r="I48" i="77"/>
  <c r="H48" i="77"/>
  <c r="G48" i="77"/>
  <c r="E62" i="77"/>
  <c r="E61" i="77"/>
  <c r="E60" i="77"/>
  <c r="E59" i="77"/>
  <c r="E58" i="77"/>
  <c r="E57" i="77"/>
  <c r="E56" i="77"/>
  <c r="E55" i="77"/>
  <c r="E54" i="77"/>
  <c r="E53" i="77"/>
  <c r="E52" i="77"/>
  <c r="E51" i="77"/>
  <c r="E50" i="77"/>
  <c r="E49" i="77"/>
  <c r="E48" i="77"/>
  <c r="D61" i="77"/>
  <c r="C61" i="77"/>
  <c r="D60" i="77"/>
  <c r="C60" i="77"/>
  <c r="D59" i="77"/>
  <c r="C59" i="77"/>
  <c r="D58" i="77"/>
  <c r="C58" i="77"/>
  <c r="D57" i="77"/>
  <c r="C57" i="77"/>
  <c r="D56" i="77"/>
  <c r="C56" i="77"/>
  <c r="D55" i="77"/>
  <c r="C55" i="77"/>
  <c r="D54" i="77"/>
  <c r="C54" i="77"/>
  <c r="D53" i="77"/>
  <c r="C53" i="77"/>
  <c r="D52" i="77"/>
  <c r="C52" i="77"/>
  <c r="D51" i="77"/>
  <c r="C51" i="77"/>
  <c r="D50" i="77"/>
  <c r="C50" i="77"/>
  <c r="C62" i="77" s="1"/>
  <c r="D49" i="77"/>
  <c r="C49" i="77"/>
  <c r="D48" i="77"/>
  <c r="C48" i="77"/>
  <c r="D62" i="77"/>
  <c r="D196" i="77"/>
  <c r="C196" i="77"/>
  <c r="D177" i="77"/>
  <c r="C177" i="77"/>
  <c r="D158" i="77"/>
  <c r="C158" i="77"/>
  <c r="D139" i="77"/>
  <c r="C139" i="77"/>
  <c r="D120" i="77"/>
  <c r="C120" i="77"/>
  <c r="D101" i="77"/>
  <c r="C101" i="77"/>
  <c r="D82" i="77"/>
  <c r="C82" i="77"/>
  <c r="R22" i="70"/>
  <c r="R21" i="70"/>
  <c r="R20" i="70"/>
  <c r="R19" i="70"/>
  <c r="R18" i="70"/>
  <c r="R17" i="70"/>
  <c r="R16" i="70"/>
  <c r="R15" i="70"/>
  <c r="R14" i="70"/>
  <c r="R13" i="70"/>
  <c r="R12" i="70"/>
  <c r="R11" i="70"/>
  <c r="R10" i="70"/>
  <c r="R9" i="70"/>
  <c r="R8" i="70"/>
  <c r="R7" i="70"/>
  <c r="R6" i="70"/>
  <c r="R5" i="70"/>
  <c r="R4" i="70"/>
  <c r="R180" i="70"/>
  <c r="R179" i="70"/>
  <c r="R178" i="70"/>
  <c r="R177" i="70"/>
  <c r="R176" i="70"/>
  <c r="R175" i="70"/>
  <c r="R174" i="70"/>
  <c r="R173" i="70"/>
  <c r="R172" i="70"/>
  <c r="R171" i="70"/>
  <c r="R170" i="70"/>
  <c r="R169" i="70"/>
  <c r="R168" i="70"/>
  <c r="R167" i="70"/>
  <c r="R166" i="70"/>
  <c r="R165" i="70"/>
  <c r="R164" i="70"/>
  <c r="R163" i="70"/>
  <c r="R162" i="70"/>
  <c r="R156" i="70"/>
  <c r="R155" i="70"/>
  <c r="R154" i="70"/>
  <c r="R153" i="70"/>
  <c r="R152" i="70"/>
  <c r="R151" i="70"/>
  <c r="R150" i="70"/>
  <c r="R149" i="70"/>
  <c r="R148" i="70"/>
  <c r="R147" i="70"/>
  <c r="R146" i="70"/>
  <c r="R145" i="70"/>
  <c r="R144" i="70"/>
  <c r="R143" i="70"/>
  <c r="R142" i="70"/>
  <c r="R141" i="70"/>
  <c r="R140" i="70"/>
  <c r="R139" i="70"/>
  <c r="R138" i="70"/>
  <c r="R134" i="70"/>
  <c r="R133" i="70"/>
  <c r="R132" i="70"/>
  <c r="R131" i="70"/>
  <c r="R130" i="70"/>
  <c r="R129" i="70"/>
  <c r="R128" i="70"/>
  <c r="R127" i="70"/>
  <c r="R126" i="70"/>
  <c r="R125" i="70"/>
  <c r="R124" i="70"/>
  <c r="R123" i="70"/>
  <c r="R122" i="70"/>
  <c r="R121" i="70"/>
  <c r="R120" i="70"/>
  <c r="R119" i="70"/>
  <c r="R118" i="70"/>
  <c r="R117" i="70"/>
  <c r="R116" i="70"/>
  <c r="R112" i="70"/>
  <c r="R111" i="70"/>
  <c r="R110" i="70"/>
  <c r="R109" i="70"/>
  <c r="R108" i="70"/>
  <c r="R107" i="70"/>
  <c r="R106" i="70"/>
  <c r="R105" i="70"/>
  <c r="R104" i="70"/>
  <c r="R103" i="70"/>
  <c r="R102" i="70"/>
  <c r="R101" i="70"/>
  <c r="R100" i="70"/>
  <c r="R99" i="70"/>
  <c r="R98" i="70"/>
  <c r="R97" i="70"/>
  <c r="R96" i="70"/>
  <c r="R95" i="70"/>
  <c r="R94" i="70"/>
  <c r="R90" i="70"/>
  <c r="R89" i="70"/>
  <c r="R88" i="70"/>
  <c r="R87" i="70"/>
  <c r="R86" i="70"/>
  <c r="R85" i="70"/>
  <c r="R84" i="70"/>
  <c r="R83" i="70"/>
  <c r="R82" i="70"/>
  <c r="R81" i="70"/>
  <c r="R80" i="70"/>
  <c r="R79" i="70"/>
  <c r="R78" i="70"/>
  <c r="R77" i="70"/>
  <c r="R76" i="70"/>
  <c r="R75" i="70"/>
  <c r="R74" i="70"/>
  <c r="R73" i="70"/>
  <c r="R72" i="70"/>
  <c r="R69" i="70"/>
  <c r="R68" i="70"/>
  <c r="R67" i="70"/>
  <c r="R66" i="70"/>
  <c r="R65" i="70"/>
  <c r="R64" i="70"/>
  <c r="R63" i="70"/>
  <c r="R62" i="70"/>
  <c r="R61" i="70"/>
  <c r="R60" i="70"/>
  <c r="R59" i="70"/>
  <c r="R58" i="70"/>
  <c r="R57" i="70"/>
  <c r="R56" i="70"/>
  <c r="R55" i="70"/>
  <c r="R54" i="70"/>
  <c r="R53" i="70"/>
  <c r="R52" i="70"/>
  <c r="R51" i="70"/>
  <c r="R46" i="70"/>
  <c r="R45" i="70"/>
  <c r="R44" i="70"/>
  <c r="R43" i="70"/>
  <c r="R42" i="70"/>
  <c r="R41" i="70"/>
  <c r="R40" i="70"/>
  <c r="R39" i="70"/>
  <c r="R38" i="70"/>
  <c r="R37" i="70"/>
  <c r="R36" i="70"/>
  <c r="R35" i="70"/>
  <c r="R34" i="70"/>
  <c r="R33" i="70"/>
  <c r="R32" i="70"/>
  <c r="R31" i="70"/>
  <c r="R30" i="70"/>
  <c r="R29" i="70"/>
  <c r="R28" i="70"/>
  <c r="I93" i="75"/>
  <c r="I63" i="75"/>
  <c r="I92" i="75"/>
  <c r="I91" i="75"/>
  <c r="I90" i="75"/>
  <c r="I89" i="75"/>
  <c r="I88" i="75"/>
  <c r="I87" i="75"/>
  <c r="I86" i="75"/>
  <c r="I85" i="75"/>
  <c r="I84" i="75"/>
  <c r="I83" i="75"/>
  <c r="I62" i="75"/>
  <c r="I61" i="75"/>
  <c r="I60" i="75"/>
  <c r="I59" i="75"/>
  <c r="I58" i="75"/>
  <c r="I57" i="75"/>
  <c r="I56" i="75"/>
  <c r="I55" i="75"/>
  <c r="I54" i="75"/>
  <c r="I53" i="75"/>
  <c r="H107" i="75"/>
  <c r="G107" i="75"/>
  <c r="F107" i="75"/>
  <c r="E107" i="75"/>
  <c r="D107" i="75"/>
  <c r="C107" i="75"/>
  <c r="I107" i="75" s="1"/>
  <c r="H106" i="75"/>
  <c r="G106" i="75"/>
  <c r="I106" i="75" s="1"/>
  <c r="F106" i="75"/>
  <c r="E106" i="75"/>
  <c r="D106" i="75"/>
  <c r="C106" i="75"/>
  <c r="H105" i="75"/>
  <c r="G105" i="75"/>
  <c r="F105" i="75"/>
  <c r="E105" i="75"/>
  <c r="I105" i="75" s="1"/>
  <c r="D105" i="75"/>
  <c r="C105" i="75"/>
  <c r="H104" i="75"/>
  <c r="G104" i="75"/>
  <c r="F104" i="75"/>
  <c r="E104" i="75"/>
  <c r="D104" i="75"/>
  <c r="C104" i="75"/>
  <c r="H103" i="75"/>
  <c r="G103" i="75"/>
  <c r="F103" i="75"/>
  <c r="E103" i="75"/>
  <c r="D103" i="75"/>
  <c r="C103" i="75"/>
  <c r="I103" i="75" s="1"/>
  <c r="H102" i="75"/>
  <c r="G102" i="75"/>
  <c r="I102" i="75" s="1"/>
  <c r="F102" i="75"/>
  <c r="E102" i="75"/>
  <c r="D102" i="75"/>
  <c r="C102" i="75"/>
  <c r="H101" i="75"/>
  <c r="G101" i="75"/>
  <c r="F101" i="75"/>
  <c r="E101" i="75"/>
  <c r="I101" i="75" s="1"/>
  <c r="D101" i="75"/>
  <c r="C101" i="75"/>
  <c r="H100" i="75"/>
  <c r="G100" i="75"/>
  <c r="F100" i="75"/>
  <c r="E100" i="75"/>
  <c r="E108" i="75" s="1"/>
  <c r="D100" i="75"/>
  <c r="C100" i="75"/>
  <c r="I100" i="75" s="1"/>
  <c r="H99" i="75"/>
  <c r="G99" i="75"/>
  <c r="F99" i="75"/>
  <c r="E99" i="75"/>
  <c r="D99" i="75"/>
  <c r="C99" i="75"/>
  <c r="C108" i="75" s="1"/>
  <c r="H98" i="75"/>
  <c r="G98" i="75"/>
  <c r="G108" i="75" s="1"/>
  <c r="F98" i="75"/>
  <c r="E98" i="75"/>
  <c r="D98" i="75"/>
  <c r="C98" i="75"/>
  <c r="I104" i="75"/>
  <c r="H108" i="75"/>
  <c r="F108" i="75"/>
  <c r="D108" i="75"/>
  <c r="H93" i="75"/>
  <c r="G93" i="75"/>
  <c r="F93" i="75"/>
  <c r="E93" i="75"/>
  <c r="D93" i="75"/>
  <c r="C93" i="75"/>
  <c r="H92" i="75"/>
  <c r="G92" i="75"/>
  <c r="F92" i="75"/>
  <c r="E92" i="75"/>
  <c r="D92" i="75"/>
  <c r="C92" i="75"/>
  <c r="H91" i="75"/>
  <c r="G91" i="75"/>
  <c r="F91" i="75"/>
  <c r="E91" i="75"/>
  <c r="D91" i="75"/>
  <c r="C91" i="75"/>
  <c r="H90" i="75"/>
  <c r="G90" i="75"/>
  <c r="F90" i="75"/>
  <c r="E90" i="75"/>
  <c r="D90" i="75"/>
  <c r="C90" i="75"/>
  <c r="H89" i="75"/>
  <c r="G89" i="75"/>
  <c r="F89" i="75"/>
  <c r="E89" i="75"/>
  <c r="D89" i="75"/>
  <c r="C89" i="75"/>
  <c r="H88" i="75"/>
  <c r="G88" i="75"/>
  <c r="F88" i="75"/>
  <c r="E88" i="75"/>
  <c r="D88" i="75"/>
  <c r="C88" i="75"/>
  <c r="H87" i="75"/>
  <c r="G87" i="75"/>
  <c r="F87" i="75"/>
  <c r="E87" i="75"/>
  <c r="D87" i="75"/>
  <c r="C87" i="75"/>
  <c r="H86" i="75"/>
  <c r="G86" i="75"/>
  <c r="F86" i="75"/>
  <c r="E86" i="75"/>
  <c r="D86" i="75"/>
  <c r="C86" i="75"/>
  <c r="H85" i="75"/>
  <c r="G85" i="75"/>
  <c r="F85" i="75"/>
  <c r="E85" i="75"/>
  <c r="D85" i="75"/>
  <c r="C85" i="75"/>
  <c r="H84" i="75"/>
  <c r="G84" i="75"/>
  <c r="F84" i="75"/>
  <c r="E84" i="75"/>
  <c r="D84" i="75"/>
  <c r="C84" i="75"/>
  <c r="H83" i="75"/>
  <c r="G83" i="75"/>
  <c r="F83" i="75"/>
  <c r="E83" i="75"/>
  <c r="D83" i="75"/>
  <c r="C83" i="75"/>
  <c r="K77" i="75"/>
  <c r="K76" i="75"/>
  <c r="K75" i="75"/>
  <c r="K74" i="75"/>
  <c r="K73" i="75"/>
  <c r="K72" i="75"/>
  <c r="K71" i="75"/>
  <c r="K70" i="75"/>
  <c r="K69" i="75"/>
  <c r="K68" i="75"/>
  <c r="K67" i="75"/>
  <c r="I77" i="75"/>
  <c r="I75" i="75"/>
  <c r="I74" i="75"/>
  <c r="I73" i="75"/>
  <c r="I72" i="75"/>
  <c r="I71" i="75"/>
  <c r="I70" i="75"/>
  <c r="I69" i="75"/>
  <c r="I68" i="75"/>
  <c r="I67" i="75"/>
  <c r="I76" i="75"/>
  <c r="H77" i="75"/>
  <c r="G77" i="75"/>
  <c r="F77" i="75"/>
  <c r="E77" i="75"/>
  <c r="D77" i="75"/>
  <c r="C77" i="75"/>
  <c r="K78" i="75"/>
  <c r="H76" i="75"/>
  <c r="G76" i="75"/>
  <c r="F76" i="75"/>
  <c r="E76" i="75"/>
  <c r="D76" i="75"/>
  <c r="C76" i="75"/>
  <c r="H75" i="75"/>
  <c r="G75" i="75"/>
  <c r="F75" i="75"/>
  <c r="E75" i="75"/>
  <c r="D75" i="75"/>
  <c r="C75" i="75"/>
  <c r="H74" i="75"/>
  <c r="G74" i="75"/>
  <c r="F74" i="75"/>
  <c r="E74" i="75"/>
  <c r="D74" i="75"/>
  <c r="C74" i="75"/>
  <c r="H73" i="75"/>
  <c r="G73" i="75"/>
  <c r="F73" i="75"/>
  <c r="E73" i="75"/>
  <c r="D73" i="75"/>
  <c r="C73" i="75"/>
  <c r="H72" i="75"/>
  <c r="G72" i="75"/>
  <c r="F72" i="75"/>
  <c r="E72" i="75"/>
  <c r="D72" i="75"/>
  <c r="C72" i="75"/>
  <c r="H71" i="75"/>
  <c r="G71" i="75"/>
  <c r="F71" i="75"/>
  <c r="E71" i="75"/>
  <c r="D71" i="75"/>
  <c r="C71" i="75"/>
  <c r="H70" i="75"/>
  <c r="G70" i="75"/>
  <c r="F70" i="75"/>
  <c r="E70" i="75"/>
  <c r="D70" i="75"/>
  <c r="C70" i="75"/>
  <c r="H69" i="75"/>
  <c r="G69" i="75"/>
  <c r="F69" i="75"/>
  <c r="E69" i="75"/>
  <c r="D69" i="75"/>
  <c r="C69" i="75"/>
  <c r="H68" i="75"/>
  <c r="G68" i="75"/>
  <c r="F68" i="75"/>
  <c r="E68" i="75"/>
  <c r="D68" i="75"/>
  <c r="C68" i="75"/>
  <c r="H67" i="75"/>
  <c r="G67" i="75"/>
  <c r="F67" i="75"/>
  <c r="E67" i="75"/>
  <c r="D67" i="75"/>
  <c r="C67" i="75"/>
  <c r="K63" i="75"/>
  <c r="I48" i="75"/>
  <c r="H48" i="75"/>
  <c r="G48" i="75"/>
  <c r="F48" i="75"/>
  <c r="E48" i="75"/>
  <c r="D48" i="75"/>
  <c r="C48" i="75"/>
  <c r="I47" i="75"/>
  <c r="H47" i="75"/>
  <c r="G47" i="75"/>
  <c r="F47" i="75"/>
  <c r="E47" i="75"/>
  <c r="D47" i="75"/>
  <c r="C47" i="75"/>
  <c r="I46" i="75"/>
  <c r="H46" i="75"/>
  <c r="G46" i="75"/>
  <c r="F46" i="75"/>
  <c r="E46" i="75"/>
  <c r="D46" i="75"/>
  <c r="C46" i="75"/>
  <c r="I45" i="75"/>
  <c r="H45" i="75"/>
  <c r="G45" i="75"/>
  <c r="F45" i="75"/>
  <c r="E45" i="75"/>
  <c r="D45" i="75"/>
  <c r="C45" i="75"/>
  <c r="I44" i="75"/>
  <c r="H44" i="75"/>
  <c r="G44" i="75"/>
  <c r="F44" i="75"/>
  <c r="E44" i="75"/>
  <c r="D44" i="75"/>
  <c r="C44" i="75"/>
  <c r="I43" i="75"/>
  <c r="H43" i="75"/>
  <c r="G43" i="75"/>
  <c r="F43" i="75"/>
  <c r="E43" i="75"/>
  <c r="D43" i="75"/>
  <c r="C43" i="75"/>
  <c r="I42" i="75"/>
  <c r="H42" i="75"/>
  <c r="G42" i="75"/>
  <c r="F42" i="75"/>
  <c r="E42" i="75"/>
  <c r="D42" i="75"/>
  <c r="C42" i="75"/>
  <c r="I41" i="75"/>
  <c r="H41" i="75"/>
  <c r="G41" i="75"/>
  <c r="F41" i="75"/>
  <c r="E41" i="75"/>
  <c r="D41" i="75"/>
  <c r="C41" i="75"/>
  <c r="I40" i="75"/>
  <c r="H40" i="75"/>
  <c r="G40" i="75"/>
  <c r="F40" i="75"/>
  <c r="E40" i="75"/>
  <c r="D40" i="75"/>
  <c r="C40" i="75"/>
  <c r="I39" i="75"/>
  <c r="H39" i="75"/>
  <c r="G39" i="75"/>
  <c r="F39" i="75"/>
  <c r="E39" i="75"/>
  <c r="D39" i="75"/>
  <c r="C39" i="75"/>
  <c r="I38" i="75"/>
  <c r="H38" i="75"/>
  <c r="G38" i="75"/>
  <c r="F38" i="75"/>
  <c r="E38" i="75"/>
  <c r="D38" i="75"/>
  <c r="C38" i="75"/>
  <c r="I32" i="75"/>
  <c r="H32" i="75"/>
  <c r="G32" i="75"/>
  <c r="F32" i="75"/>
  <c r="E32" i="75"/>
  <c r="D32" i="75"/>
  <c r="C32" i="75"/>
  <c r="I31" i="75"/>
  <c r="H31" i="75"/>
  <c r="G31" i="75"/>
  <c r="F31" i="75"/>
  <c r="E31" i="75"/>
  <c r="D31" i="75"/>
  <c r="C31" i="75"/>
  <c r="I30" i="75"/>
  <c r="H30" i="75"/>
  <c r="G30" i="75"/>
  <c r="F30" i="75"/>
  <c r="E30" i="75"/>
  <c r="D30" i="75"/>
  <c r="C30" i="75"/>
  <c r="I29" i="75"/>
  <c r="H29" i="75"/>
  <c r="G29" i="75"/>
  <c r="F29" i="75"/>
  <c r="E29" i="75"/>
  <c r="D29" i="75"/>
  <c r="C29" i="75"/>
  <c r="I28" i="75"/>
  <c r="H28" i="75"/>
  <c r="G28" i="75"/>
  <c r="F28" i="75"/>
  <c r="E28" i="75"/>
  <c r="D28" i="75"/>
  <c r="C28" i="75"/>
  <c r="I27" i="75"/>
  <c r="H27" i="75"/>
  <c r="G27" i="75"/>
  <c r="F27" i="75"/>
  <c r="E27" i="75"/>
  <c r="D27" i="75"/>
  <c r="C27" i="75"/>
  <c r="I26" i="75"/>
  <c r="H26" i="75"/>
  <c r="G26" i="75"/>
  <c r="F26" i="75"/>
  <c r="E26" i="75"/>
  <c r="D26" i="75"/>
  <c r="C26" i="75"/>
  <c r="I25" i="75"/>
  <c r="H25" i="75"/>
  <c r="G25" i="75"/>
  <c r="F25" i="75"/>
  <c r="E25" i="75"/>
  <c r="D25" i="75"/>
  <c r="C25" i="75"/>
  <c r="I24" i="75"/>
  <c r="H24" i="75"/>
  <c r="G24" i="75"/>
  <c r="F24" i="75"/>
  <c r="E24" i="75"/>
  <c r="D24" i="75"/>
  <c r="C24" i="75"/>
  <c r="I23" i="75"/>
  <c r="H23" i="75"/>
  <c r="G23" i="75"/>
  <c r="F23" i="75"/>
  <c r="E23" i="75"/>
  <c r="D23" i="75"/>
  <c r="C23" i="75"/>
  <c r="I22" i="75"/>
  <c r="H22" i="75"/>
  <c r="G22" i="75"/>
  <c r="F22" i="75"/>
  <c r="E22" i="75"/>
  <c r="D22" i="75"/>
  <c r="C22" i="75"/>
  <c r="AB19" i="74"/>
  <c r="AA19" i="74"/>
  <c r="Z19" i="74"/>
  <c r="Y19" i="74"/>
  <c r="X19" i="74"/>
  <c r="W19" i="74"/>
  <c r="V19" i="74"/>
  <c r="AB18" i="74"/>
  <c r="AA18" i="74"/>
  <c r="Z18" i="74"/>
  <c r="Y18" i="74"/>
  <c r="X18" i="74"/>
  <c r="W18" i="74"/>
  <c r="V18" i="74"/>
  <c r="AB17" i="74"/>
  <c r="AA17" i="74"/>
  <c r="Z17" i="74"/>
  <c r="Y17" i="74"/>
  <c r="X17" i="74"/>
  <c r="W17" i="74"/>
  <c r="V17" i="74"/>
  <c r="AB16" i="74"/>
  <c r="AA16" i="74"/>
  <c r="Z16" i="74"/>
  <c r="Y16" i="74"/>
  <c r="X16" i="74"/>
  <c r="W16" i="74"/>
  <c r="V16" i="74"/>
  <c r="AB15" i="74"/>
  <c r="AA15" i="74"/>
  <c r="Z15" i="74"/>
  <c r="Y15" i="74"/>
  <c r="X15" i="74"/>
  <c r="W15" i="74"/>
  <c r="V15" i="74"/>
  <c r="AB14" i="74"/>
  <c r="AA14" i="74"/>
  <c r="Z14" i="74"/>
  <c r="Y14" i="74"/>
  <c r="X14" i="74"/>
  <c r="W14" i="74"/>
  <c r="V14" i="74"/>
  <c r="AB13" i="74"/>
  <c r="AA13" i="74"/>
  <c r="Z13" i="74"/>
  <c r="Y13" i="74"/>
  <c r="X13" i="74"/>
  <c r="W13" i="74"/>
  <c r="V13" i="74"/>
  <c r="AB12" i="74"/>
  <c r="Z12" i="74"/>
  <c r="Y12" i="74"/>
  <c r="X12" i="74"/>
  <c r="W12" i="74"/>
  <c r="V12" i="74"/>
  <c r="AB11" i="74"/>
  <c r="Y11" i="74"/>
  <c r="X11" i="74"/>
  <c r="W11" i="74"/>
  <c r="V11" i="74"/>
  <c r="AB10" i="74"/>
  <c r="X10" i="74"/>
  <c r="W10" i="74"/>
  <c r="V10" i="74"/>
  <c r="AB9" i="74"/>
  <c r="W9" i="74"/>
  <c r="V9" i="74"/>
  <c r="S19" i="74"/>
  <c r="S18" i="74"/>
  <c r="S17" i="74"/>
  <c r="S16" i="74"/>
  <c r="S15" i="74"/>
  <c r="S14" i="74"/>
  <c r="S13" i="74"/>
  <c r="S12" i="74"/>
  <c r="S11" i="74"/>
  <c r="S10" i="74"/>
  <c r="S9" i="74"/>
  <c r="R19" i="74"/>
  <c r="Q19" i="74"/>
  <c r="P19" i="74"/>
  <c r="O19" i="74"/>
  <c r="N19" i="74"/>
  <c r="M19" i="74"/>
  <c r="L19" i="74"/>
  <c r="R18" i="74"/>
  <c r="Q18" i="74"/>
  <c r="P18" i="74"/>
  <c r="O18" i="74"/>
  <c r="N18" i="74"/>
  <c r="M18" i="74"/>
  <c r="L18" i="74"/>
  <c r="R17" i="74"/>
  <c r="Q17" i="74"/>
  <c r="P17" i="74"/>
  <c r="O17" i="74"/>
  <c r="N17" i="74"/>
  <c r="M17" i="74"/>
  <c r="L17" i="74"/>
  <c r="R16" i="74"/>
  <c r="Q16" i="74"/>
  <c r="P16" i="74"/>
  <c r="O16" i="74"/>
  <c r="N16" i="74"/>
  <c r="M16" i="74"/>
  <c r="L16" i="74"/>
  <c r="R15" i="74"/>
  <c r="Q15" i="74"/>
  <c r="P15" i="74"/>
  <c r="O15" i="74"/>
  <c r="N15" i="74"/>
  <c r="M15" i="74"/>
  <c r="L15" i="74"/>
  <c r="R14" i="74"/>
  <c r="Q14" i="74"/>
  <c r="P14" i="74"/>
  <c r="O14" i="74"/>
  <c r="N14" i="74"/>
  <c r="M14" i="74"/>
  <c r="L14" i="74"/>
  <c r="R13" i="74"/>
  <c r="Q13" i="74"/>
  <c r="P13" i="74"/>
  <c r="O13" i="74"/>
  <c r="N13" i="74"/>
  <c r="M13" i="74"/>
  <c r="L13" i="74"/>
  <c r="R12" i="74"/>
  <c r="Q12" i="74"/>
  <c r="P12" i="74"/>
  <c r="O12" i="74"/>
  <c r="N12" i="74"/>
  <c r="M12" i="74"/>
  <c r="L12" i="74"/>
  <c r="R11" i="74"/>
  <c r="Q11" i="74"/>
  <c r="P11" i="74"/>
  <c r="O11" i="74"/>
  <c r="N11" i="74"/>
  <c r="M11" i="74"/>
  <c r="L11" i="74"/>
  <c r="R10" i="74"/>
  <c r="Q10" i="74"/>
  <c r="P10" i="74"/>
  <c r="O10" i="74"/>
  <c r="N10" i="74"/>
  <c r="M10" i="74"/>
  <c r="L10" i="74"/>
  <c r="R9" i="74"/>
  <c r="Q9" i="74"/>
  <c r="P9" i="74"/>
  <c r="O9" i="74"/>
  <c r="N9" i="74"/>
  <c r="M9" i="74"/>
  <c r="L9" i="74"/>
  <c r="I19" i="74"/>
  <c r="H19" i="74"/>
  <c r="G19" i="74"/>
  <c r="F19" i="74"/>
  <c r="E19" i="74"/>
  <c r="D19" i="74"/>
  <c r="C19" i="74"/>
  <c r="I18" i="74"/>
  <c r="H18" i="74"/>
  <c r="G18" i="74"/>
  <c r="F18" i="74"/>
  <c r="E18" i="74"/>
  <c r="D18" i="74"/>
  <c r="C18" i="74"/>
  <c r="I17" i="74"/>
  <c r="H17" i="74"/>
  <c r="G17" i="74"/>
  <c r="F17" i="74"/>
  <c r="E17" i="74"/>
  <c r="D17" i="74"/>
  <c r="C17" i="74"/>
  <c r="I16" i="74"/>
  <c r="H16" i="74"/>
  <c r="G16" i="74"/>
  <c r="F16" i="74"/>
  <c r="E16" i="74"/>
  <c r="D16" i="74"/>
  <c r="C16" i="74"/>
  <c r="I15" i="74"/>
  <c r="H15" i="74"/>
  <c r="G15" i="74"/>
  <c r="F15" i="74"/>
  <c r="E15" i="74"/>
  <c r="D15" i="74"/>
  <c r="C15" i="74"/>
  <c r="I14" i="74"/>
  <c r="H14" i="74"/>
  <c r="G14" i="74"/>
  <c r="F14" i="74"/>
  <c r="E14" i="74"/>
  <c r="D14" i="74"/>
  <c r="C14" i="74"/>
  <c r="I13" i="74"/>
  <c r="H13" i="74"/>
  <c r="G13" i="74"/>
  <c r="F13" i="74"/>
  <c r="E13" i="74"/>
  <c r="D13" i="74"/>
  <c r="C13" i="74"/>
  <c r="I12" i="74"/>
  <c r="H12" i="74"/>
  <c r="G12" i="74"/>
  <c r="F12" i="74"/>
  <c r="E12" i="74"/>
  <c r="D12" i="74"/>
  <c r="C12" i="74"/>
  <c r="I11" i="74"/>
  <c r="H11" i="74"/>
  <c r="G11" i="74"/>
  <c r="F11" i="74"/>
  <c r="E11" i="74"/>
  <c r="D11" i="74"/>
  <c r="C11" i="74"/>
  <c r="I10" i="74"/>
  <c r="H10" i="74"/>
  <c r="G10" i="74"/>
  <c r="F10" i="74"/>
  <c r="E10" i="74"/>
  <c r="D10" i="74"/>
  <c r="C10" i="74"/>
  <c r="I9" i="74"/>
  <c r="H9" i="74"/>
  <c r="G9" i="74"/>
  <c r="F9" i="74"/>
  <c r="E9" i="74"/>
  <c r="D9" i="74"/>
  <c r="C9" i="74"/>
  <c r="I129" i="74"/>
  <c r="H129" i="74"/>
  <c r="G129" i="74"/>
  <c r="F129" i="74"/>
  <c r="E129" i="74"/>
  <c r="D129" i="74"/>
  <c r="C129" i="74"/>
  <c r="I128" i="74"/>
  <c r="H128" i="74"/>
  <c r="G128" i="74"/>
  <c r="F128" i="74"/>
  <c r="E128" i="74"/>
  <c r="D128" i="74"/>
  <c r="C128" i="74"/>
  <c r="I127" i="74"/>
  <c r="H127" i="74"/>
  <c r="G127" i="74"/>
  <c r="F127" i="74"/>
  <c r="E127" i="74"/>
  <c r="D127" i="74"/>
  <c r="C127" i="74"/>
  <c r="I126" i="74"/>
  <c r="H126" i="74"/>
  <c r="G126" i="74"/>
  <c r="F126" i="74"/>
  <c r="E126" i="74"/>
  <c r="D126" i="74"/>
  <c r="C126" i="74"/>
  <c r="I125" i="74"/>
  <c r="H125" i="74"/>
  <c r="G125" i="74"/>
  <c r="F125" i="74"/>
  <c r="E125" i="74"/>
  <c r="D125" i="74"/>
  <c r="C125" i="74"/>
  <c r="I124" i="74"/>
  <c r="H124" i="74"/>
  <c r="G124" i="74"/>
  <c r="F124" i="74"/>
  <c r="E124" i="74"/>
  <c r="D124" i="74"/>
  <c r="C124" i="74"/>
  <c r="I123" i="74"/>
  <c r="H123" i="74"/>
  <c r="G123" i="74"/>
  <c r="F123" i="74"/>
  <c r="E123" i="74"/>
  <c r="D123" i="74"/>
  <c r="C123" i="74"/>
  <c r="I122" i="74"/>
  <c r="H122" i="74"/>
  <c r="G122" i="74"/>
  <c r="F122" i="74"/>
  <c r="E122" i="74"/>
  <c r="D122" i="74"/>
  <c r="C122" i="74"/>
  <c r="I121" i="74"/>
  <c r="H121" i="74"/>
  <c r="G121" i="74"/>
  <c r="F121" i="74"/>
  <c r="E121" i="74"/>
  <c r="D121" i="74"/>
  <c r="C121" i="74"/>
  <c r="I120" i="74"/>
  <c r="H120" i="74"/>
  <c r="G120" i="74"/>
  <c r="F120" i="74"/>
  <c r="E120" i="74"/>
  <c r="D120" i="74"/>
  <c r="C120" i="74"/>
  <c r="I119" i="74"/>
  <c r="H119" i="74"/>
  <c r="G119" i="74"/>
  <c r="F119" i="74"/>
  <c r="E119" i="74"/>
  <c r="D119" i="74"/>
  <c r="C119" i="74"/>
  <c r="I114" i="74"/>
  <c r="H114" i="74"/>
  <c r="G114" i="74"/>
  <c r="F114" i="74"/>
  <c r="E114" i="74"/>
  <c r="D114" i="74"/>
  <c r="C114" i="74"/>
  <c r="I113" i="74"/>
  <c r="H113" i="74"/>
  <c r="G113" i="74"/>
  <c r="F113" i="74"/>
  <c r="E113" i="74"/>
  <c r="D113" i="74"/>
  <c r="C113" i="74"/>
  <c r="I112" i="74"/>
  <c r="H112" i="74"/>
  <c r="G112" i="74"/>
  <c r="F112" i="74"/>
  <c r="E112" i="74"/>
  <c r="D112" i="74"/>
  <c r="C112" i="74"/>
  <c r="I111" i="74"/>
  <c r="H111" i="74"/>
  <c r="G111" i="74"/>
  <c r="F111" i="74"/>
  <c r="E111" i="74"/>
  <c r="D111" i="74"/>
  <c r="C111" i="74"/>
  <c r="I110" i="74"/>
  <c r="H110" i="74"/>
  <c r="G110" i="74"/>
  <c r="F110" i="74"/>
  <c r="E110" i="74"/>
  <c r="D110" i="74"/>
  <c r="C110" i="74"/>
  <c r="I109" i="74"/>
  <c r="H109" i="74"/>
  <c r="G109" i="74"/>
  <c r="F109" i="74"/>
  <c r="E109" i="74"/>
  <c r="D109" i="74"/>
  <c r="C109" i="74"/>
  <c r="I108" i="74"/>
  <c r="H108" i="74"/>
  <c r="G108" i="74"/>
  <c r="F108" i="74"/>
  <c r="E108" i="74"/>
  <c r="D108" i="74"/>
  <c r="C108" i="74"/>
  <c r="I107" i="74"/>
  <c r="H107" i="74"/>
  <c r="G107" i="74"/>
  <c r="F107" i="74"/>
  <c r="E107" i="74"/>
  <c r="D107" i="74"/>
  <c r="C107" i="74"/>
  <c r="I106" i="74"/>
  <c r="H106" i="74"/>
  <c r="G106" i="74"/>
  <c r="F106" i="74"/>
  <c r="E106" i="74"/>
  <c r="D106" i="74"/>
  <c r="C106" i="74"/>
  <c r="I105" i="74"/>
  <c r="H105" i="74"/>
  <c r="G105" i="74"/>
  <c r="F105" i="74"/>
  <c r="E105" i="74"/>
  <c r="D105" i="74"/>
  <c r="C105" i="74"/>
  <c r="I104" i="74"/>
  <c r="H104" i="74"/>
  <c r="G104" i="74"/>
  <c r="F104" i="74"/>
  <c r="E104" i="74"/>
  <c r="D104" i="74"/>
  <c r="C104" i="74"/>
  <c r="I99" i="74"/>
  <c r="H99" i="74"/>
  <c r="G99" i="74"/>
  <c r="F99" i="74"/>
  <c r="E99" i="74"/>
  <c r="D99" i="74"/>
  <c r="C99" i="74"/>
  <c r="I98" i="74"/>
  <c r="H98" i="74"/>
  <c r="G98" i="74"/>
  <c r="F98" i="74"/>
  <c r="E98" i="74"/>
  <c r="D98" i="74"/>
  <c r="C98" i="74"/>
  <c r="I97" i="74"/>
  <c r="H97" i="74"/>
  <c r="G97" i="74"/>
  <c r="F97" i="74"/>
  <c r="E97" i="74"/>
  <c r="D97" i="74"/>
  <c r="C97" i="74"/>
  <c r="I96" i="74"/>
  <c r="H96" i="74"/>
  <c r="G96" i="74"/>
  <c r="F96" i="74"/>
  <c r="E96" i="74"/>
  <c r="D96" i="74"/>
  <c r="C96" i="74"/>
  <c r="I95" i="74"/>
  <c r="H95" i="74"/>
  <c r="G95" i="74"/>
  <c r="F95" i="74"/>
  <c r="E95" i="74"/>
  <c r="D95" i="74"/>
  <c r="C95" i="74"/>
  <c r="I94" i="74"/>
  <c r="H94" i="74"/>
  <c r="G94" i="74"/>
  <c r="F94" i="74"/>
  <c r="E94" i="74"/>
  <c r="D94" i="74"/>
  <c r="C94" i="74"/>
  <c r="I93" i="74"/>
  <c r="H93" i="74"/>
  <c r="G93" i="74"/>
  <c r="F93" i="74"/>
  <c r="E93" i="74"/>
  <c r="D93" i="74"/>
  <c r="C93" i="74"/>
  <c r="I92" i="74"/>
  <c r="H92" i="74"/>
  <c r="G92" i="74"/>
  <c r="F92" i="74"/>
  <c r="E92" i="74"/>
  <c r="D92" i="74"/>
  <c r="C92" i="74"/>
  <c r="I91" i="74"/>
  <c r="H91" i="74"/>
  <c r="G91" i="74"/>
  <c r="F91" i="74"/>
  <c r="E91" i="74"/>
  <c r="D91" i="74"/>
  <c r="C91" i="74"/>
  <c r="I90" i="74"/>
  <c r="H90" i="74"/>
  <c r="G90" i="74"/>
  <c r="F90" i="74"/>
  <c r="E90" i="74"/>
  <c r="D90" i="74"/>
  <c r="C90" i="74"/>
  <c r="I89" i="74"/>
  <c r="H89" i="74"/>
  <c r="G89" i="74"/>
  <c r="F89" i="74"/>
  <c r="E89" i="74"/>
  <c r="D89" i="74"/>
  <c r="C89" i="74"/>
  <c r="I84" i="74"/>
  <c r="H84" i="74"/>
  <c r="G84" i="74"/>
  <c r="F84" i="74"/>
  <c r="E84" i="74"/>
  <c r="D84" i="74"/>
  <c r="C84" i="74"/>
  <c r="I83" i="74"/>
  <c r="H83" i="74"/>
  <c r="G83" i="74"/>
  <c r="F83" i="74"/>
  <c r="E83" i="74"/>
  <c r="D83" i="74"/>
  <c r="C83" i="74"/>
  <c r="I82" i="74"/>
  <c r="H82" i="74"/>
  <c r="G82" i="74"/>
  <c r="F82" i="74"/>
  <c r="E82" i="74"/>
  <c r="D82" i="74"/>
  <c r="C82" i="74"/>
  <c r="I81" i="74"/>
  <c r="H81" i="74"/>
  <c r="G81" i="74"/>
  <c r="F81" i="74"/>
  <c r="E81" i="74"/>
  <c r="D81" i="74"/>
  <c r="C81" i="74"/>
  <c r="I80" i="74"/>
  <c r="H80" i="74"/>
  <c r="G80" i="74"/>
  <c r="F80" i="74"/>
  <c r="E80" i="74"/>
  <c r="D80" i="74"/>
  <c r="C80" i="74"/>
  <c r="I79" i="74"/>
  <c r="H79" i="74"/>
  <c r="G79" i="74"/>
  <c r="F79" i="74"/>
  <c r="E79" i="74"/>
  <c r="D79" i="74"/>
  <c r="C79" i="74"/>
  <c r="I78" i="74"/>
  <c r="H78" i="74"/>
  <c r="G78" i="74"/>
  <c r="F78" i="74"/>
  <c r="E78" i="74"/>
  <c r="D78" i="74"/>
  <c r="C78" i="74"/>
  <c r="I77" i="74"/>
  <c r="H77" i="74"/>
  <c r="G77" i="74"/>
  <c r="F77" i="74"/>
  <c r="E77" i="74"/>
  <c r="D77" i="74"/>
  <c r="C77" i="74"/>
  <c r="I76" i="74"/>
  <c r="H76" i="74"/>
  <c r="G76" i="74"/>
  <c r="F76" i="74"/>
  <c r="E76" i="74"/>
  <c r="D76" i="74"/>
  <c r="C76" i="74"/>
  <c r="I75" i="74"/>
  <c r="H75" i="74"/>
  <c r="G75" i="74"/>
  <c r="F75" i="74"/>
  <c r="E75" i="74"/>
  <c r="D75" i="74"/>
  <c r="C75" i="74"/>
  <c r="I74" i="74"/>
  <c r="H74" i="74"/>
  <c r="G74" i="74"/>
  <c r="F74" i="74"/>
  <c r="E74" i="74"/>
  <c r="D74" i="74"/>
  <c r="C74" i="74"/>
  <c r="I69" i="74"/>
  <c r="H69" i="74"/>
  <c r="G69" i="74"/>
  <c r="F69" i="74"/>
  <c r="E69" i="74"/>
  <c r="D69" i="74"/>
  <c r="C69" i="74"/>
  <c r="I68" i="74"/>
  <c r="H68" i="74"/>
  <c r="G68" i="74"/>
  <c r="F68" i="74"/>
  <c r="E68" i="74"/>
  <c r="D68" i="74"/>
  <c r="C68" i="74"/>
  <c r="I67" i="74"/>
  <c r="H67" i="74"/>
  <c r="G67" i="74"/>
  <c r="F67" i="74"/>
  <c r="E67" i="74"/>
  <c r="D67" i="74"/>
  <c r="C67" i="74"/>
  <c r="I66" i="74"/>
  <c r="H66" i="74"/>
  <c r="G66" i="74"/>
  <c r="F66" i="74"/>
  <c r="E66" i="74"/>
  <c r="D66" i="74"/>
  <c r="C66" i="74"/>
  <c r="I65" i="74"/>
  <c r="H65" i="74"/>
  <c r="G65" i="74"/>
  <c r="F65" i="74"/>
  <c r="E65" i="74"/>
  <c r="D65" i="74"/>
  <c r="C65" i="74"/>
  <c r="I64" i="74"/>
  <c r="H64" i="74"/>
  <c r="G64" i="74"/>
  <c r="F64" i="74"/>
  <c r="E64" i="74"/>
  <c r="D64" i="74"/>
  <c r="C64" i="74"/>
  <c r="I63" i="74"/>
  <c r="H63" i="74"/>
  <c r="G63" i="74"/>
  <c r="F63" i="74"/>
  <c r="E63" i="74"/>
  <c r="D63" i="74"/>
  <c r="C63" i="74"/>
  <c r="I62" i="74"/>
  <c r="H62" i="74"/>
  <c r="G62" i="74"/>
  <c r="F62" i="74"/>
  <c r="E62" i="74"/>
  <c r="D62" i="74"/>
  <c r="C62" i="74"/>
  <c r="I61" i="74"/>
  <c r="H61" i="74"/>
  <c r="G61" i="74"/>
  <c r="F61" i="74"/>
  <c r="E61" i="74"/>
  <c r="D61" i="74"/>
  <c r="C61" i="74"/>
  <c r="I60" i="74"/>
  <c r="H60" i="74"/>
  <c r="G60" i="74"/>
  <c r="F60" i="74"/>
  <c r="E60" i="74"/>
  <c r="D60" i="74"/>
  <c r="C60" i="74"/>
  <c r="I59" i="74"/>
  <c r="H59" i="74"/>
  <c r="G59" i="74"/>
  <c r="F59" i="74"/>
  <c r="E59" i="74"/>
  <c r="D59" i="74"/>
  <c r="C59" i="74"/>
  <c r="I54" i="74"/>
  <c r="H54" i="74"/>
  <c r="G54" i="74"/>
  <c r="F54" i="74"/>
  <c r="E54" i="74"/>
  <c r="D54" i="74"/>
  <c r="C54" i="74"/>
  <c r="I53" i="74"/>
  <c r="H53" i="74"/>
  <c r="G53" i="74"/>
  <c r="F53" i="74"/>
  <c r="E53" i="74"/>
  <c r="D53" i="74"/>
  <c r="C53" i="74"/>
  <c r="I52" i="74"/>
  <c r="H52" i="74"/>
  <c r="G52" i="74"/>
  <c r="F52" i="74"/>
  <c r="E52" i="74"/>
  <c r="D52" i="74"/>
  <c r="C52" i="74"/>
  <c r="I51" i="74"/>
  <c r="H51" i="74"/>
  <c r="G51" i="74"/>
  <c r="F51" i="74"/>
  <c r="E51" i="74"/>
  <c r="D51" i="74"/>
  <c r="C51" i="74"/>
  <c r="I50" i="74"/>
  <c r="H50" i="74"/>
  <c r="G50" i="74"/>
  <c r="F50" i="74"/>
  <c r="E50" i="74"/>
  <c r="D50" i="74"/>
  <c r="C50" i="74"/>
  <c r="I49" i="74"/>
  <c r="H49" i="74"/>
  <c r="G49" i="74"/>
  <c r="F49" i="74"/>
  <c r="E49" i="74"/>
  <c r="D49" i="74"/>
  <c r="C49" i="74"/>
  <c r="I48" i="74"/>
  <c r="H48" i="74"/>
  <c r="G48" i="74"/>
  <c r="F48" i="74"/>
  <c r="E48" i="74"/>
  <c r="D48" i="74"/>
  <c r="C48" i="74"/>
  <c r="I47" i="74"/>
  <c r="H47" i="74"/>
  <c r="G47" i="74"/>
  <c r="F47" i="74"/>
  <c r="E47" i="74"/>
  <c r="D47" i="74"/>
  <c r="C47" i="74"/>
  <c r="I46" i="74"/>
  <c r="H46" i="74"/>
  <c r="G46" i="74"/>
  <c r="F46" i="74"/>
  <c r="E46" i="74"/>
  <c r="D46" i="74"/>
  <c r="C46" i="74"/>
  <c r="I45" i="74"/>
  <c r="H45" i="74"/>
  <c r="G45" i="74"/>
  <c r="F45" i="74"/>
  <c r="E45" i="74"/>
  <c r="D45" i="74"/>
  <c r="C45" i="74"/>
  <c r="I44" i="74"/>
  <c r="H44" i="74"/>
  <c r="G44" i="74"/>
  <c r="F44" i="74"/>
  <c r="E44" i="74"/>
  <c r="D44" i="74"/>
  <c r="C44" i="74"/>
  <c r="I39" i="74"/>
  <c r="H39" i="74"/>
  <c r="G39" i="74"/>
  <c r="F39" i="74"/>
  <c r="E39" i="74"/>
  <c r="D39" i="74"/>
  <c r="C39" i="74"/>
  <c r="I38" i="74"/>
  <c r="H38" i="74"/>
  <c r="G38" i="74"/>
  <c r="F38" i="74"/>
  <c r="E38" i="74"/>
  <c r="D38" i="74"/>
  <c r="C38" i="74"/>
  <c r="I37" i="74"/>
  <c r="H37" i="74"/>
  <c r="G37" i="74"/>
  <c r="F37" i="74"/>
  <c r="E37" i="74"/>
  <c r="D37" i="74"/>
  <c r="C37" i="74"/>
  <c r="I36" i="74"/>
  <c r="H36" i="74"/>
  <c r="G36" i="74"/>
  <c r="F36" i="74"/>
  <c r="E36" i="74"/>
  <c r="D36" i="74"/>
  <c r="C36" i="74"/>
  <c r="I35" i="74"/>
  <c r="H35" i="74"/>
  <c r="G35" i="74"/>
  <c r="F35" i="74"/>
  <c r="E35" i="74"/>
  <c r="D35" i="74"/>
  <c r="C35" i="74"/>
  <c r="I34" i="74"/>
  <c r="H34" i="74"/>
  <c r="G34" i="74"/>
  <c r="F34" i="74"/>
  <c r="E34" i="74"/>
  <c r="D34" i="74"/>
  <c r="C34" i="74"/>
  <c r="I33" i="74"/>
  <c r="H33" i="74"/>
  <c r="G33" i="74"/>
  <c r="F33" i="74"/>
  <c r="E33" i="74"/>
  <c r="D33" i="74"/>
  <c r="C33" i="74"/>
  <c r="I32" i="74"/>
  <c r="H32" i="74"/>
  <c r="G32" i="74"/>
  <c r="F32" i="74"/>
  <c r="E32" i="74"/>
  <c r="D32" i="74"/>
  <c r="C32" i="74"/>
  <c r="I31" i="74"/>
  <c r="H31" i="74"/>
  <c r="G31" i="74"/>
  <c r="F31" i="74"/>
  <c r="E31" i="74"/>
  <c r="D31" i="74"/>
  <c r="C31" i="74"/>
  <c r="I30" i="74"/>
  <c r="H30" i="74"/>
  <c r="G30" i="74"/>
  <c r="F30" i="74"/>
  <c r="E30" i="74"/>
  <c r="D30" i="74"/>
  <c r="C30" i="74"/>
  <c r="I29" i="74"/>
  <c r="H29" i="74"/>
  <c r="G29" i="74"/>
  <c r="F29" i="74"/>
  <c r="E29" i="74"/>
  <c r="D29" i="74"/>
  <c r="C29" i="74"/>
  <c r="C32" i="73"/>
  <c r="F16" i="1"/>
  <c r="C31" i="73"/>
  <c r="H52" i="73"/>
  <c r="D33" i="73"/>
  <c r="H44" i="73"/>
  <c r="H42" i="73"/>
  <c r="D29" i="73"/>
  <c r="H48" i="73"/>
  <c r="H47" i="73"/>
  <c r="H46" i="73"/>
  <c r="H45" i="73"/>
  <c r="H43" i="73"/>
  <c r="H41" i="73"/>
  <c r="H40" i="73"/>
  <c r="H39" i="73"/>
  <c r="H51" i="73"/>
  <c r="G51" i="73"/>
  <c r="F51" i="73"/>
  <c r="E51" i="73"/>
  <c r="D51" i="73"/>
  <c r="C51" i="73"/>
  <c r="D26" i="73"/>
  <c r="C26" i="73"/>
  <c r="E25" i="73"/>
  <c r="E24" i="73"/>
  <c r="E23" i="73"/>
  <c r="E22" i="73"/>
  <c r="E21" i="73"/>
  <c r="E20" i="73"/>
  <c r="E13" i="73"/>
  <c r="F10" i="73" s="1"/>
  <c r="AA12" i="32"/>
  <c r="Z12" i="32"/>
  <c r="L40" i="72"/>
  <c r="L39" i="72"/>
  <c r="L38" i="72"/>
  <c r="L37" i="72"/>
  <c r="L36" i="72"/>
  <c r="L35" i="72"/>
  <c r="L34" i="72"/>
  <c r="L33" i="72"/>
  <c r="L32" i="72"/>
  <c r="L31" i="72"/>
  <c r="K5" i="72"/>
  <c r="J5" i="72"/>
  <c r="I5" i="72"/>
  <c r="H5" i="72"/>
  <c r="G5" i="72"/>
  <c r="F5" i="72"/>
  <c r="E5" i="72"/>
  <c r="E40" i="77" l="1"/>
  <c r="L42" i="72"/>
  <c r="L5" i="72"/>
  <c r="I99" i="75"/>
  <c r="I98" i="75"/>
  <c r="I108" i="75" s="1"/>
  <c r="F11" i="73"/>
  <c r="E26" i="73"/>
  <c r="C29" i="73" s="1"/>
  <c r="F5" i="73"/>
  <c r="F6" i="73"/>
  <c r="F7" i="73"/>
  <c r="F8" i="73"/>
  <c r="F9" i="73"/>
  <c r="J170" i="65"/>
  <c r="J169" i="65"/>
  <c r="J168" i="65"/>
  <c r="J167" i="65"/>
  <c r="J166" i="65"/>
  <c r="J165" i="65"/>
  <c r="J164" i="65"/>
  <c r="J163" i="65"/>
  <c r="J162" i="65"/>
  <c r="J161" i="65"/>
  <c r="J160" i="65"/>
  <c r="J154" i="65"/>
  <c r="J153" i="65"/>
  <c r="J152" i="65"/>
  <c r="J151" i="65"/>
  <c r="J150" i="65"/>
  <c r="J149" i="65"/>
  <c r="J148" i="65"/>
  <c r="J147" i="65"/>
  <c r="J146" i="65"/>
  <c r="J145" i="65"/>
  <c r="J144" i="65"/>
  <c r="J138" i="65"/>
  <c r="J137" i="65"/>
  <c r="J136" i="65"/>
  <c r="J135" i="65"/>
  <c r="J134" i="65"/>
  <c r="J133" i="65"/>
  <c r="J132" i="65"/>
  <c r="J131" i="65"/>
  <c r="J130" i="65"/>
  <c r="J129" i="65"/>
  <c r="J128" i="65"/>
  <c r="J120" i="65"/>
  <c r="J119" i="65"/>
  <c r="J118" i="65"/>
  <c r="J117" i="65"/>
  <c r="J116" i="65"/>
  <c r="J115" i="65"/>
  <c r="J114" i="65"/>
  <c r="J113" i="65"/>
  <c r="J112" i="65"/>
  <c r="J111" i="65"/>
  <c r="J110" i="65"/>
  <c r="J88" i="65"/>
  <c r="J87" i="65"/>
  <c r="J86" i="65"/>
  <c r="J85" i="65"/>
  <c r="J84" i="65"/>
  <c r="J83" i="65"/>
  <c r="J82" i="65"/>
  <c r="J81" i="65"/>
  <c r="J80" i="65"/>
  <c r="J79" i="65"/>
  <c r="J78" i="65"/>
  <c r="J70" i="65"/>
  <c r="J69" i="65"/>
  <c r="J68" i="65"/>
  <c r="J67" i="65"/>
  <c r="J66" i="65"/>
  <c r="J65" i="65"/>
  <c r="J64" i="65"/>
  <c r="J63" i="65"/>
  <c r="J62" i="65"/>
  <c r="J61" i="65"/>
  <c r="J60" i="65"/>
  <c r="J54" i="65"/>
  <c r="J53" i="65"/>
  <c r="J52" i="65"/>
  <c r="J51" i="65"/>
  <c r="J50" i="65"/>
  <c r="J49" i="65"/>
  <c r="J48" i="65"/>
  <c r="J47" i="65"/>
  <c r="J46" i="65"/>
  <c r="J45" i="65"/>
  <c r="J44" i="65"/>
  <c r="J38" i="65"/>
  <c r="J37" i="65"/>
  <c r="J36" i="65"/>
  <c r="J35" i="65"/>
  <c r="J34" i="65"/>
  <c r="J33" i="65"/>
  <c r="J32" i="65"/>
  <c r="J31" i="65"/>
  <c r="J30" i="65"/>
  <c r="J29" i="65"/>
  <c r="J28" i="65"/>
  <c r="C16" i="69"/>
  <c r="Q22" i="70"/>
  <c r="P22" i="70"/>
  <c r="O22" i="70"/>
  <c r="Q21" i="70"/>
  <c r="P21" i="70"/>
  <c r="O21" i="70"/>
  <c r="Q20" i="70"/>
  <c r="P20" i="70"/>
  <c r="O20" i="70"/>
  <c r="Q19" i="70"/>
  <c r="P19" i="70"/>
  <c r="O19" i="70"/>
  <c r="Q18" i="70"/>
  <c r="P18" i="70"/>
  <c r="O18" i="70"/>
  <c r="Q17" i="70"/>
  <c r="P17" i="70"/>
  <c r="O17" i="70"/>
  <c r="Q16" i="70"/>
  <c r="P16" i="70"/>
  <c r="O16" i="70"/>
  <c r="Q15" i="70"/>
  <c r="P15" i="70"/>
  <c r="O15" i="70"/>
  <c r="Q14" i="70"/>
  <c r="P14" i="70"/>
  <c r="O14" i="70"/>
  <c r="Q13" i="70"/>
  <c r="P13" i="70"/>
  <c r="O13" i="70"/>
  <c r="Q12" i="70"/>
  <c r="P12" i="70"/>
  <c r="O12" i="70"/>
  <c r="Q11" i="70"/>
  <c r="P11" i="70"/>
  <c r="O11" i="70"/>
  <c r="Q10" i="70"/>
  <c r="P10" i="70"/>
  <c r="O10" i="70"/>
  <c r="Q9" i="70"/>
  <c r="P9" i="70"/>
  <c r="O9" i="70"/>
  <c r="Q8" i="70"/>
  <c r="P8" i="70"/>
  <c r="O8" i="70"/>
  <c r="Q7" i="70"/>
  <c r="P7" i="70"/>
  <c r="O7" i="70"/>
  <c r="Q6" i="70"/>
  <c r="P6" i="70"/>
  <c r="O6" i="70"/>
  <c r="Q5" i="70"/>
  <c r="P5" i="70"/>
  <c r="O5" i="70"/>
  <c r="Q4" i="70"/>
  <c r="P4" i="70"/>
  <c r="O4" i="70"/>
  <c r="Q180" i="70"/>
  <c r="P180" i="70"/>
  <c r="O180" i="70"/>
  <c r="Q179" i="70"/>
  <c r="P179" i="70"/>
  <c r="O179" i="70"/>
  <c r="Q178" i="70"/>
  <c r="P178" i="70"/>
  <c r="O178" i="70"/>
  <c r="Q177" i="70"/>
  <c r="P177" i="70"/>
  <c r="O177" i="70"/>
  <c r="Q176" i="70"/>
  <c r="P176" i="70"/>
  <c r="O176" i="70"/>
  <c r="Q175" i="70"/>
  <c r="P175" i="70"/>
  <c r="O175" i="70"/>
  <c r="Q174" i="70"/>
  <c r="P174" i="70"/>
  <c r="O174" i="70"/>
  <c r="Q173" i="70"/>
  <c r="P173" i="70"/>
  <c r="O173" i="70"/>
  <c r="Q172" i="70"/>
  <c r="P172" i="70"/>
  <c r="O172" i="70"/>
  <c r="Q171" i="70"/>
  <c r="P171" i="70"/>
  <c r="O171" i="70"/>
  <c r="Q170" i="70"/>
  <c r="P170" i="70"/>
  <c r="O170" i="70"/>
  <c r="Q169" i="70"/>
  <c r="P169" i="70"/>
  <c r="O169" i="70"/>
  <c r="Q168" i="70"/>
  <c r="P168" i="70"/>
  <c r="O168" i="70"/>
  <c r="Q167" i="70"/>
  <c r="P167" i="70"/>
  <c r="O167" i="70"/>
  <c r="Q166" i="70"/>
  <c r="P166" i="70"/>
  <c r="O166" i="70"/>
  <c r="Q165" i="70"/>
  <c r="P165" i="70"/>
  <c r="O165" i="70"/>
  <c r="Q164" i="70"/>
  <c r="P164" i="70"/>
  <c r="O164" i="70"/>
  <c r="Q163" i="70"/>
  <c r="P163" i="70"/>
  <c r="O163" i="70"/>
  <c r="Q162" i="70"/>
  <c r="P162" i="70"/>
  <c r="O162" i="70"/>
  <c r="Q156" i="70"/>
  <c r="P156" i="70"/>
  <c r="O156" i="70"/>
  <c r="Q155" i="70"/>
  <c r="P155" i="70"/>
  <c r="O155" i="70"/>
  <c r="Q154" i="70"/>
  <c r="P154" i="70"/>
  <c r="O154" i="70"/>
  <c r="Q153" i="70"/>
  <c r="P153" i="70"/>
  <c r="O153" i="70"/>
  <c r="Q152" i="70"/>
  <c r="P152" i="70"/>
  <c r="O152" i="70"/>
  <c r="Q151" i="70"/>
  <c r="P151" i="70"/>
  <c r="O151" i="70"/>
  <c r="Q150" i="70"/>
  <c r="P150" i="70"/>
  <c r="O150" i="70"/>
  <c r="Q149" i="70"/>
  <c r="P149" i="70"/>
  <c r="O149" i="70"/>
  <c r="Q148" i="70"/>
  <c r="P148" i="70"/>
  <c r="O148" i="70"/>
  <c r="Q147" i="70"/>
  <c r="P147" i="70"/>
  <c r="O147" i="70"/>
  <c r="Q146" i="70"/>
  <c r="P146" i="70"/>
  <c r="O146" i="70"/>
  <c r="Q145" i="70"/>
  <c r="P145" i="70"/>
  <c r="O145" i="70"/>
  <c r="Q144" i="70"/>
  <c r="P144" i="70"/>
  <c r="O144" i="70"/>
  <c r="Q143" i="70"/>
  <c r="P143" i="70"/>
  <c r="O143" i="70"/>
  <c r="Q142" i="70"/>
  <c r="P142" i="70"/>
  <c r="O142" i="70"/>
  <c r="Q141" i="70"/>
  <c r="P141" i="70"/>
  <c r="O141" i="70"/>
  <c r="Q140" i="70"/>
  <c r="P140" i="70"/>
  <c r="O140" i="70"/>
  <c r="Q139" i="70"/>
  <c r="P139" i="70"/>
  <c r="O139" i="70"/>
  <c r="Q138" i="70"/>
  <c r="P138" i="70"/>
  <c r="O138" i="70"/>
  <c r="Q134" i="70"/>
  <c r="P134" i="70"/>
  <c r="O134" i="70"/>
  <c r="Q133" i="70"/>
  <c r="P133" i="70"/>
  <c r="O133" i="70"/>
  <c r="Q132" i="70"/>
  <c r="P132" i="70"/>
  <c r="O132" i="70"/>
  <c r="Q131" i="70"/>
  <c r="P131" i="70"/>
  <c r="O131" i="70"/>
  <c r="Q130" i="70"/>
  <c r="P130" i="70"/>
  <c r="O130" i="70"/>
  <c r="Q129" i="70"/>
  <c r="P129" i="70"/>
  <c r="O129" i="70"/>
  <c r="Q128" i="70"/>
  <c r="P128" i="70"/>
  <c r="O128" i="70"/>
  <c r="Q127" i="70"/>
  <c r="P127" i="70"/>
  <c r="O127" i="70"/>
  <c r="Q126" i="70"/>
  <c r="P126" i="70"/>
  <c r="O126" i="70"/>
  <c r="Q125" i="70"/>
  <c r="P125" i="70"/>
  <c r="O125" i="70"/>
  <c r="Q124" i="70"/>
  <c r="P124" i="70"/>
  <c r="O124" i="70"/>
  <c r="Q123" i="70"/>
  <c r="P123" i="70"/>
  <c r="O123" i="70"/>
  <c r="Q122" i="70"/>
  <c r="P122" i="70"/>
  <c r="O122" i="70"/>
  <c r="Q121" i="70"/>
  <c r="P121" i="70"/>
  <c r="O121" i="70"/>
  <c r="Q120" i="70"/>
  <c r="P120" i="70"/>
  <c r="O120" i="70"/>
  <c r="Q119" i="70"/>
  <c r="P119" i="70"/>
  <c r="O119" i="70"/>
  <c r="Q118" i="70"/>
  <c r="P118" i="70"/>
  <c r="O118" i="70"/>
  <c r="Q117" i="70"/>
  <c r="P117" i="70"/>
  <c r="O117" i="70"/>
  <c r="Q116" i="70"/>
  <c r="P116" i="70"/>
  <c r="O116" i="70"/>
  <c r="Q112" i="70"/>
  <c r="P112" i="70"/>
  <c r="O112" i="70"/>
  <c r="Q111" i="70"/>
  <c r="P111" i="70"/>
  <c r="O111" i="70"/>
  <c r="Q110" i="70"/>
  <c r="P110" i="70"/>
  <c r="O110" i="70"/>
  <c r="Q109" i="70"/>
  <c r="P109" i="70"/>
  <c r="O109" i="70"/>
  <c r="Q108" i="70"/>
  <c r="P108" i="70"/>
  <c r="O108" i="70"/>
  <c r="Q107" i="70"/>
  <c r="P107" i="70"/>
  <c r="O107" i="70"/>
  <c r="Q106" i="70"/>
  <c r="P106" i="70"/>
  <c r="O106" i="70"/>
  <c r="Q105" i="70"/>
  <c r="P105" i="70"/>
  <c r="O105" i="70"/>
  <c r="Q104" i="70"/>
  <c r="P104" i="70"/>
  <c r="O104" i="70"/>
  <c r="Q103" i="70"/>
  <c r="P103" i="70"/>
  <c r="O103" i="70"/>
  <c r="Q102" i="70"/>
  <c r="P102" i="70"/>
  <c r="O102" i="70"/>
  <c r="Q101" i="70"/>
  <c r="P101" i="70"/>
  <c r="O101" i="70"/>
  <c r="Q100" i="70"/>
  <c r="P100" i="70"/>
  <c r="O100" i="70"/>
  <c r="Q99" i="70"/>
  <c r="P99" i="70"/>
  <c r="O99" i="70"/>
  <c r="Q98" i="70"/>
  <c r="P98" i="70"/>
  <c r="O98" i="70"/>
  <c r="Q97" i="70"/>
  <c r="P97" i="70"/>
  <c r="O97" i="70"/>
  <c r="Q96" i="70"/>
  <c r="P96" i="70"/>
  <c r="O96" i="70"/>
  <c r="Q95" i="70"/>
  <c r="P95" i="70"/>
  <c r="O95" i="70"/>
  <c r="Q94" i="70"/>
  <c r="P94" i="70"/>
  <c r="O94" i="70"/>
  <c r="Q90" i="70"/>
  <c r="P90" i="70"/>
  <c r="O90" i="70"/>
  <c r="Q89" i="70"/>
  <c r="P89" i="70"/>
  <c r="O89" i="70"/>
  <c r="Q88" i="70"/>
  <c r="P88" i="70"/>
  <c r="O88" i="70"/>
  <c r="Q87" i="70"/>
  <c r="P87" i="70"/>
  <c r="O87" i="70"/>
  <c r="Q86" i="70"/>
  <c r="P86" i="70"/>
  <c r="O86" i="70"/>
  <c r="Q85" i="70"/>
  <c r="P85" i="70"/>
  <c r="O85" i="70"/>
  <c r="Q84" i="70"/>
  <c r="P84" i="70"/>
  <c r="O84" i="70"/>
  <c r="Q83" i="70"/>
  <c r="P83" i="70"/>
  <c r="O83" i="70"/>
  <c r="Q82" i="70"/>
  <c r="P82" i="70"/>
  <c r="O82" i="70"/>
  <c r="Q81" i="70"/>
  <c r="P81" i="70"/>
  <c r="O81" i="70"/>
  <c r="Q80" i="70"/>
  <c r="P80" i="70"/>
  <c r="O80" i="70"/>
  <c r="Q79" i="70"/>
  <c r="P79" i="70"/>
  <c r="O79" i="70"/>
  <c r="Q78" i="70"/>
  <c r="P78" i="70"/>
  <c r="O78" i="70"/>
  <c r="Q77" i="70"/>
  <c r="P77" i="70"/>
  <c r="O77" i="70"/>
  <c r="Q76" i="70"/>
  <c r="P76" i="70"/>
  <c r="O76" i="70"/>
  <c r="Q75" i="70"/>
  <c r="P75" i="70"/>
  <c r="O75" i="70"/>
  <c r="Q74" i="70"/>
  <c r="P74" i="70"/>
  <c r="O74" i="70"/>
  <c r="Q73" i="70"/>
  <c r="P73" i="70"/>
  <c r="O73" i="70"/>
  <c r="Q72" i="70"/>
  <c r="P72" i="70"/>
  <c r="O72" i="70"/>
  <c r="Q69" i="70"/>
  <c r="P69" i="70"/>
  <c r="O69" i="70"/>
  <c r="Q68" i="70"/>
  <c r="P68" i="70"/>
  <c r="O68" i="70"/>
  <c r="Q67" i="70"/>
  <c r="P67" i="70"/>
  <c r="O67" i="70"/>
  <c r="Q66" i="70"/>
  <c r="P66" i="70"/>
  <c r="O66" i="70"/>
  <c r="Q65" i="70"/>
  <c r="P65" i="70"/>
  <c r="O65" i="70"/>
  <c r="Q64" i="70"/>
  <c r="P64" i="70"/>
  <c r="O64" i="70"/>
  <c r="Q63" i="70"/>
  <c r="P63" i="70"/>
  <c r="O63" i="70"/>
  <c r="Q62" i="70"/>
  <c r="P62" i="70"/>
  <c r="O62" i="70"/>
  <c r="Q61" i="70"/>
  <c r="P61" i="70"/>
  <c r="O61" i="70"/>
  <c r="Q60" i="70"/>
  <c r="P60" i="70"/>
  <c r="O60" i="70"/>
  <c r="Q59" i="70"/>
  <c r="P59" i="70"/>
  <c r="O59" i="70"/>
  <c r="Q58" i="70"/>
  <c r="P58" i="70"/>
  <c r="O58" i="70"/>
  <c r="Q57" i="70"/>
  <c r="P57" i="70"/>
  <c r="O57" i="70"/>
  <c r="Q56" i="70"/>
  <c r="P56" i="70"/>
  <c r="O56" i="70"/>
  <c r="Q55" i="70"/>
  <c r="P55" i="70"/>
  <c r="O55" i="70"/>
  <c r="Q54" i="70"/>
  <c r="P54" i="70"/>
  <c r="O54" i="70"/>
  <c r="Q53" i="70"/>
  <c r="P53" i="70"/>
  <c r="O53" i="70"/>
  <c r="Q52" i="70"/>
  <c r="P52" i="70"/>
  <c r="O52" i="70"/>
  <c r="Q51" i="70"/>
  <c r="P51" i="70"/>
  <c r="O51" i="70"/>
  <c r="Q46" i="70"/>
  <c r="P46" i="70"/>
  <c r="O46" i="70"/>
  <c r="Q45" i="70"/>
  <c r="P45" i="70"/>
  <c r="O45" i="70"/>
  <c r="Q44" i="70"/>
  <c r="P44" i="70"/>
  <c r="O44" i="70"/>
  <c r="Q43" i="70"/>
  <c r="P43" i="70"/>
  <c r="O43" i="70"/>
  <c r="Q42" i="70"/>
  <c r="P42" i="70"/>
  <c r="O42" i="70"/>
  <c r="Q41" i="70"/>
  <c r="P41" i="70"/>
  <c r="O41" i="70"/>
  <c r="Q40" i="70"/>
  <c r="P40" i="70"/>
  <c r="O40" i="70"/>
  <c r="Q39" i="70"/>
  <c r="P39" i="70"/>
  <c r="O39" i="70"/>
  <c r="Q38" i="70"/>
  <c r="P38" i="70"/>
  <c r="O38" i="70"/>
  <c r="Q37" i="70"/>
  <c r="P37" i="70"/>
  <c r="O37" i="70"/>
  <c r="Q36" i="70"/>
  <c r="P36" i="70"/>
  <c r="O36" i="70"/>
  <c r="Q35" i="70"/>
  <c r="P35" i="70"/>
  <c r="O35" i="70"/>
  <c r="Q34" i="70"/>
  <c r="P34" i="70"/>
  <c r="O34" i="70"/>
  <c r="Q33" i="70"/>
  <c r="P33" i="70"/>
  <c r="O33" i="70"/>
  <c r="Q32" i="70"/>
  <c r="P32" i="70"/>
  <c r="O32" i="70"/>
  <c r="Q31" i="70"/>
  <c r="P31" i="70"/>
  <c r="O31" i="70"/>
  <c r="Q30" i="70"/>
  <c r="P30" i="70"/>
  <c r="O30" i="70"/>
  <c r="Q29" i="70"/>
  <c r="P29" i="70"/>
  <c r="O29" i="70"/>
  <c r="Q28" i="70"/>
  <c r="P28" i="70"/>
  <c r="O28" i="70"/>
  <c r="K15" i="69"/>
  <c r="K14" i="69"/>
  <c r="K13" i="69"/>
  <c r="K12" i="69"/>
  <c r="K11" i="69"/>
  <c r="K10" i="69"/>
  <c r="K9" i="69"/>
  <c r="K8" i="69"/>
  <c r="J15" i="69"/>
  <c r="I15" i="69"/>
  <c r="H15" i="69"/>
  <c r="J14" i="69"/>
  <c r="I14" i="69"/>
  <c r="H14" i="69"/>
  <c r="J13" i="69"/>
  <c r="I13" i="69"/>
  <c r="H13" i="69"/>
  <c r="J12" i="69"/>
  <c r="I12" i="69"/>
  <c r="H12" i="69"/>
  <c r="J11" i="69"/>
  <c r="I11" i="69"/>
  <c r="H11" i="69"/>
  <c r="J10" i="69"/>
  <c r="I10" i="69"/>
  <c r="H10" i="69"/>
  <c r="J9" i="69"/>
  <c r="I9" i="69"/>
  <c r="H9" i="69"/>
  <c r="J8" i="69"/>
  <c r="I8" i="69"/>
  <c r="H8" i="69"/>
  <c r="J109" i="69"/>
  <c r="I109" i="69"/>
  <c r="H109" i="69"/>
  <c r="J108" i="69"/>
  <c r="I108" i="69"/>
  <c r="H108" i="69"/>
  <c r="J107" i="69"/>
  <c r="I107" i="69"/>
  <c r="H107" i="69"/>
  <c r="J106" i="69"/>
  <c r="I106" i="69"/>
  <c r="H106" i="69"/>
  <c r="J105" i="69"/>
  <c r="I105" i="69"/>
  <c r="H105" i="69"/>
  <c r="J104" i="69"/>
  <c r="I104" i="69"/>
  <c r="H104" i="69"/>
  <c r="J103" i="69"/>
  <c r="I103" i="69"/>
  <c r="H103" i="69"/>
  <c r="J102" i="69"/>
  <c r="I102" i="69"/>
  <c r="H102" i="69"/>
  <c r="J100" i="69"/>
  <c r="I100" i="69"/>
  <c r="H100" i="69"/>
  <c r="J99" i="69"/>
  <c r="I99" i="69"/>
  <c r="H99" i="69"/>
  <c r="J98" i="69"/>
  <c r="I98" i="69"/>
  <c r="H98" i="69"/>
  <c r="J97" i="69"/>
  <c r="I97" i="69"/>
  <c r="H97" i="69"/>
  <c r="J96" i="69"/>
  <c r="I96" i="69"/>
  <c r="H96" i="69"/>
  <c r="J95" i="69"/>
  <c r="I95" i="69"/>
  <c r="H95" i="69"/>
  <c r="J94" i="69"/>
  <c r="I94" i="69"/>
  <c r="H94" i="69"/>
  <c r="J93" i="69"/>
  <c r="I93" i="69"/>
  <c r="H93" i="69"/>
  <c r="J91" i="69"/>
  <c r="I91" i="69"/>
  <c r="H91" i="69"/>
  <c r="J90" i="69"/>
  <c r="I90" i="69"/>
  <c r="H90" i="69"/>
  <c r="J89" i="69"/>
  <c r="I89" i="69"/>
  <c r="H89" i="69"/>
  <c r="J88" i="69"/>
  <c r="I88" i="69"/>
  <c r="H88" i="69"/>
  <c r="J87" i="69"/>
  <c r="I87" i="69"/>
  <c r="H87" i="69"/>
  <c r="J86" i="69"/>
  <c r="I86" i="69"/>
  <c r="H86" i="69"/>
  <c r="J85" i="69"/>
  <c r="I85" i="69"/>
  <c r="H85" i="69"/>
  <c r="J84" i="69"/>
  <c r="I84" i="69"/>
  <c r="H84" i="69"/>
  <c r="J82" i="69"/>
  <c r="I82" i="69"/>
  <c r="H82" i="69"/>
  <c r="J81" i="69"/>
  <c r="I81" i="69"/>
  <c r="H81" i="69"/>
  <c r="J80" i="69"/>
  <c r="I80" i="69"/>
  <c r="H80" i="69"/>
  <c r="J79" i="69"/>
  <c r="I79" i="69"/>
  <c r="H79" i="69"/>
  <c r="J78" i="69"/>
  <c r="I78" i="69"/>
  <c r="H78" i="69"/>
  <c r="J77" i="69"/>
  <c r="I77" i="69"/>
  <c r="H77" i="69"/>
  <c r="J76" i="69"/>
  <c r="I76" i="69"/>
  <c r="H76" i="69"/>
  <c r="J75" i="69"/>
  <c r="I75" i="69"/>
  <c r="H75" i="69"/>
  <c r="J73" i="69"/>
  <c r="I73" i="69"/>
  <c r="H73" i="69"/>
  <c r="J72" i="69"/>
  <c r="I72" i="69"/>
  <c r="H72" i="69"/>
  <c r="J71" i="69"/>
  <c r="I71" i="69"/>
  <c r="H71" i="69"/>
  <c r="J70" i="69"/>
  <c r="I70" i="69"/>
  <c r="H70" i="69"/>
  <c r="J69" i="69"/>
  <c r="I69" i="69"/>
  <c r="H69" i="69"/>
  <c r="J68" i="69"/>
  <c r="I68" i="69"/>
  <c r="H68" i="69"/>
  <c r="J67" i="69"/>
  <c r="I67" i="69"/>
  <c r="H67" i="69"/>
  <c r="J66" i="69"/>
  <c r="I66" i="69"/>
  <c r="H66" i="69"/>
  <c r="J64" i="69"/>
  <c r="I64" i="69"/>
  <c r="H64" i="69"/>
  <c r="J63" i="69"/>
  <c r="I63" i="69"/>
  <c r="H63" i="69"/>
  <c r="J62" i="69"/>
  <c r="I62" i="69"/>
  <c r="H62" i="69"/>
  <c r="J61" i="69"/>
  <c r="I61" i="69"/>
  <c r="H61" i="69"/>
  <c r="J60" i="69"/>
  <c r="I60" i="69"/>
  <c r="H60" i="69"/>
  <c r="J59" i="69"/>
  <c r="I59" i="69"/>
  <c r="H59" i="69"/>
  <c r="J58" i="69"/>
  <c r="I58" i="69"/>
  <c r="H58" i="69"/>
  <c r="J57" i="69"/>
  <c r="I57" i="69"/>
  <c r="H57" i="69"/>
  <c r="J55" i="69"/>
  <c r="I55" i="69"/>
  <c r="H55" i="69"/>
  <c r="J54" i="69"/>
  <c r="I54" i="69"/>
  <c r="H54" i="69"/>
  <c r="J53" i="69"/>
  <c r="I53" i="69"/>
  <c r="H53" i="69"/>
  <c r="J52" i="69"/>
  <c r="I52" i="69"/>
  <c r="H52" i="69"/>
  <c r="J51" i="69"/>
  <c r="I51" i="69"/>
  <c r="H51" i="69"/>
  <c r="J50" i="69"/>
  <c r="I50" i="69"/>
  <c r="H50" i="69"/>
  <c r="J49" i="69"/>
  <c r="I49" i="69"/>
  <c r="H49" i="69"/>
  <c r="J48" i="69"/>
  <c r="I48" i="69"/>
  <c r="H48" i="69"/>
  <c r="J46" i="69"/>
  <c r="I46" i="69"/>
  <c r="H46" i="69"/>
  <c r="J45" i="69"/>
  <c r="I45" i="69"/>
  <c r="H45" i="69"/>
  <c r="J44" i="69"/>
  <c r="I44" i="69"/>
  <c r="H44" i="69"/>
  <c r="J43" i="69"/>
  <c r="I43" i="69"/>
  <c r="H43" i="69"/>
  <c r="J42" i="69"/>
  <c r="I42" i="69"/>
  <c r="H42" i="69"/>
  <c r="J41" i="69"/>
  <c r="I41" i="69"/>
  <c r="H41" i="69"/>
  <c r="J40" i="69"/>
  <c r="I40" i="69"/>
  <c r="H40" i="69"/>
  <c r="J39" i="69"/>
  <c r="I39" i="69"/>
  <c r="H39" i="69"/>
  <c r="J37" i="69"/>
  <c r="I37" i="69"/>
  <c r="H37" i="69"/>
  <c r="J36" i="69"/>
  <c r="I36" i="69"/>
  <c r="H36" i="69"/>
  <c r="J35" i="69"/>
  <c r="I35" i="69"/>
  <c r="H35" i="69"/>
  <c r="J34" i="69"/>
  <c r="I34" i="69"/>
  <c r="H34" i="69"/>
  <c r="J33" i="69"/>
  <c r="I33" i="69"/>
  <c r="H33" i="69"/>
  <c r="J32" i="69"/>
  <c r="I32" i="69"/>
  <c r="H32" i="69"/>
  <c r="J31" i="69"/>
  <c r="I31" i="69"/>
  <c r="H31" i="69"/>
  <c r="J30" i="69"/>
  <c r="I30" i="69"/>
  <c r="H30" i="69"/>
  <c r="J28" i="69"/>
  <c r="I28" i="69"/>
  <c r="H28" i="69"/>
  <c r="J27" i="69"/>
  <c r="I27" i="69"/>
  <c r="H27" i="69"/>
  <c r="J26" i="69"/>
  <c r="I26" i="69"/>
  <c r="H26" i="69"/>
  <c r="J25" i="69"/>
  <c r="I25" i="69"/>
  <c r="H25" i="69"/>
  <c r="J24" i="69"/>
  <c r="I24" i="69"/>
  <c r="H24" i="69"/>
  <c r="J23" i="69"/>
  <c r="I23" i="69"/>
  <c r="H23" i="69"/>
  <c r="J22" i="69"/>
  <c r="I22" i="69"/>
  <c r="H22" i="69"/>
  <c r="J21" i="69"/>
  <c r="I21" i="69"/>
  <c r="H21" i="69"/>
  <c r="D15" i="69"/>
  <c r="J104" i="65"/>
  <c r="J101" i="65"/>
  <c r="J100" i="65"/>
  <c r="J99" i="65"/>
  <c r="J98" i="65"/>
  <c r="J97" i="65"/>
  <c r="J96" i="65"/>
  <c r="J95" i="65"/>
  <c r="J94" i="65"/>
  <c r="M18" i="65"/>
  <c r="O18" i="65"/>
  <c r="O14" i="65"/>
  <c r="O13" i="65"/>
  <c r="O12" i="65"/>
  <c r="O11" i="65"/>
  <c r="O10" i="65"/>
  <c r="O9" i="65"/>
  <c r="O8" i="65"/>
  <c r="O7" i="65"/>
  <c r="O6" i="65"/>
  <c r="M14" i="65"/>
  <c r="M13" i="65"/>
  <c r="M12" i="65"/>
  <c r="M11" i="65"/>
  <c r="M10" i="65"/>
  <c r="M9" i="65"/>
  <c r="M8" i="65"/>
  <c r="M7" i="65"/>
  <c r="M6" i="65"/>
  <c r="L18" i="65"/>
  <c r="L14" i="65"/>
  <c r="L13" i="65"/>
  <c r="L12" i="65"/>
  <c r="L11" i="65"/>
  <c r="L10" i="65"/>
  <c r="L9" i="65"/>
  <c r="L8" i="65"/>
  <c r="L7" i="65"/>
  <c r="L6" i="65"/>
  <c r="F11" i="1"/>
  <c r="J16" i="65"/>
  <c r="J15" i="65"/>
  <c r="J14" i="65"/>
  <c r="J13" i="65"/>
  <c r="J12" i="65"/>
  <c r="J11" i="65"/>
  <c r="J10" i="65"/>
  <c r="J9" i="65"/>
  <c r="J8" i="65"/>
  <c r="J7" i="65"/>
  <c r="J6" i="65"/>
  <c r="M21" i="7"/>
  <c r="N18" i="65"/>
  <c r="N11" i="65"/>
  <c r="N10" i="65"/>
  <c r="N9" i="65"/>
  <c r="N8" i="65"/>
  <c r="N7" i="65"/>
  <c r="N6" i="65"/>
  <c r="N14" i="65"/>
  <c r="N13" i="65"/>
  <c r="N12" i="65"/>
  <c r="I18" i="65"/>
  <c r="I16" i="65"/>
  <c r="H16" i="65"/>
  <c r="G16" i="65"/>
  <c r="F16" i="65"/>
  <c r="E16" i="65"/>
  <c r="D16" i="65"/>
  <c r="C16" i="65"/>
  <c r="B16" i="65"/>
  <c r="I15" i="65"/>
  <c r="H15" i="65"/>
  <c r="G15" i="65"/>
  <c r="F15" i="65"/>
  <c r="E15" i="65"/>
  <c r="D15" i="65"/>
  <c r="C15" i="65"/>
  <c r="B15" i="65"/>
  <c r="I14" i="65"/>
  <c r="H14" i="65"/>
  <c r="G14" i="65"/>
  <c r="F14" i="65"/>
  <c r="E14" i="65"/>
  <c r="D14" i="65"/>
  <c r="C14" i="65"/>
  <c r="B14" i="65"/>
  <c r="I13" i="65"/>
  <c r="H13" i="65"/>
  <c r="G13" i="65"/>
  <c r="F13" i="65"/>
  <c r="E13" i="65"/>
  <c r="D13" i="65"/>
  <c r="C13" i="65"/>
  <c r="B13" i="65"/>
  <c r="I12" i="65"/>
  <c r="H12" i="65"/>
  <c r="G12" i="65"/>
  <c r="F12" i="65"/>
  <c r="E12" i="65"/>
  <c r="D12" i="65"/>
  <c r="C12" i="65"/>
  <c r="B12" i="65"/>
  <c r="I11" i="65"/>
  <c r="H11" i="65"/>
  <c r="G11" i="65"/>
  <c r="F11" i="65"/>
  <c r="E11" i="65"/>
  <c r="D11" i="65"/>
  <c r="C11" i="65"/>
  <c r="B11" i="65"/>
  <c r="I10" i="65"/>
  <c r="H10" i="65"/>
  <c r="G10" i="65"/>
  <c r="F10" i="65"/>
  <c r="E10" i="65"/>
  <c r="D10" i="65"/>
  <c r="C10" i="65"/>
  <c r="B10" i="65"/>
  <c r="I9" i="65"/>
  <c r="H9" i="65"/>
  <c r="G9" i="65"/>
  <c r="F9" i="65"/>
  <c r="E9" i="65"/>
  <c r="D9" i="65"/>
  <c r="C9" i="65"/>
  <c r="B9" i="65"/>
  <c r="I8" i="65"/>
  <c r="H8" i="65"/>
  <c r="G8" i="65"/>
  <c r="F8" i="65"/>
  <c r="E8" i="65"/>
  <c r="D8" i="65"/>
  <c r="C8" i="65"/>
  <c r="B8" i="65"/>
  <c r="I7" i="65"/>
  <c r="H7" i="65"/>
  <c r="G7" i="65"/>
  <c r="F7" i="65"/>
  <c r="E7" i="65"/>
  <c r="D7" i="65"/>
  <c r="C7" i="65"/>
  <c r="B7" i="65"/>
  <c r="I6" i="65"/>
  <c r="H6" i="65"/>
  <c r="G6" i="65"/>
  <c r="F6" i="65"/>
  <c r="E6" i="65"/>
  <c r="D6" i="65"/>
  <c r="C6" i="65"/>
  <c r="B6" i="65"/>
  <c r="F13" i="73" l="1"/>
  <c r="H18" i="65"/>
</calcChain>
</file>

<file path=xl/sharedStrings.xml><?xml version="1.0" encoding="utf-8"?>
<sst xmlns="http://schemas.openxmlformats.org/spreadsheetml/2006/main" count="3215" uniqueCount="740">
  <si>
    <t>TOC</t>
  </si>
  <si>
    <t>Urban Institute benefits database</t>
  </si>
  <si>
    <t>http://apps.urban.org/features/SLEPP/data.html</t>
  </si>
  <si>
    <t>ppd quick facts</t>
  </si>
  <si>
    <t>http://publicplansdata.org/quick-facts/by-pension-plan</t>
  </si>
  <si>
    <t>ppd browse</t>
  </si>
  <si>
    <t>http://publicplansdata.org/public-plans-database/browse-data/</t>
  </si>
  <si>
    <t>ppd reports</t>
  </si>
  <si>
    <t>http://publicplansdata.org/reports/</t>
  </si>
  <si>
    <t>ppd documentation</t>
  </si>
  <si>
    <t>http://publicplansdata.org/public-plans-database/documentation/</t>
  </si>
  <si>
    <t>ppd downloads</t>
  </si>
  <si>
    <t>http://publicplansdata.org/public-plans-database/download-full-data-set/</t>
  </si>
  <si>
    <t>ppd codebook</t>
  </si>
  <si>
    <t>http://publicplansdata.org/wp-content/uploads/2015/04/Variable-List1.xlsx</t>
  </si>
  <si>
    <t>AL_active</t>
  </si>
  <si>
    <t>AL_retired</t>
  </si>
  <si>
    <t>PVB_active</t>
  </si>
  <si>
    <t>PVB_retired</t>
  </si>
  <si>
    <t>varname</t>
  </si>
  <si>
    <t>description</t>
  </si>
  <si>
    <t>Actuarial liability of actives</t>
  </si>
  <si>
    <t>Actuarial liability of retireds</t>
  </si>
  <si>
    <t>targets</t>
  </si>
  <si>
    <t>category</t>
  </si>
  <si>
    <t>Present value of benefits of actives</t>
  </si>
  <si>
    <t>Present value of benefits of retireds</t>
  </si>
  <si>
    <t>prod_growth</t>
  </si>
  <si>
    <t>productivity growth assumption</t>
  </si>
  <si>
    <t>Sheet #</t>
  </si>
  <si>
    <t>Table of Contents</t>
  </si>
  <si>
    <t>1</t>
  </si>
  <si>
    <t>2</t>
  </si>
  <si>
    <t>3</t>
  </si>
  <si>
    <t>4</t>
  </si>
  <si>
    <t>startcell</t>
  </si>
  <si>
    <t>B7</t>
  </si>
  <si>
    <t>endcell</t>
  </si>
  <si>
    <t>type</t>
  </si>
  <si>
    <t>age.cell</t>
  </si>
  <si>
    <t>agegrp</t>
  </si>
  <si>
    <t>yosgrp</t>
  </si>
  <si>
    <t>nactives</t>
  </si>
  <si>
    <t>salary</t>
  </si>
  <si>
    <t>nretirees</t>
  </si>
  <si>
    <t>benefit</t>
  </si>
  <si>
    <t>50-54</t>
  </si>
  <si>
    <t>55-59</t>
  </si>
  <si>
    <t>60-64</t>
  </si>
  <si>
    <t>65-69</t>
  </si>
  <si>
    <t>70-74</t>
  </si>
  <si>
    <t>75-79</t>
  </si>
  <si>
    <t>D16</t>
  </si>
  <si>
    <t>grate</t>
  </si>
  <si>
    <t>erc_rule</t>
  </si>
  <si>
    <t>value</t>
  </si>
  <si>
    <t>inflation</t>
  </si>
  <si>
    <t>B6</t>
  </si>
  <si>
    <t>SummaryAssumptions</t>
  </si>
  <si>
    <t>ActivesSched</t>
  </si>
  <si>
    <t>5</t>
  </si>
  <si>
    <t>RetireesSched</t>
  </si>
  <si>
    <t>6</t>
  </si>
  <si>
    <t>7</t>
  </si>
  <si>
    <t>8</t>
  </si>
  <si>
    <t>9</t>
  </si>
  <si>
    <t>10</t>
  </si>
  <si>
    <t>11</t>
  </si>
  <si>
    <t>sourcedoc</t>
  </si>
  <si>
    <t>sourcepage</t>
  </si>
  <si>
    <t>electronic page 5 would be e5, numbered page 5 would be n5</t>
  </si>
  <si>
    <t>year or date</t>
  </si>
  <si>
    <t>comments</t>
  </si>
  <si>
    <t>units</t>
  </si>
  <si>
    <t>payroll</t>
  </si>
  <si>
    <t>inflation assumption</t>
  </si>
  <si>
    <t>payroll growth assumption</t>
  </si>
  <si>
    <t>total payroll</t>
  </si>
  <si>
    <t>funding</t>
  </si>
  <si>
    <t>singleValues</t>
  </si>
  <si>
    <t>singleValuesScreenshots</t>
  </si>
  <si>
    <t>AL_total</t>
  </si>
  <si>
    <t>Schedules</t>
  </si>
  <si>
    <t>average salary of actives: age x yos</t>
  </si>
  <si>
    <t>The two schedules above may be presented in a single table, or can be 2 separate tables.</t>
  </si>
  <si>
    <t>We should follow the approach used by the plan.</t>
  </si>
  <si>
    <t>There is a template for either approach</t>
  </si>
  <si>
    <t># of retirees by age</t>
  </si>
  <si>
    <t>average benefit by age</t>
  </si>
  <si>
    <t>salary growth rates -- can be:</t>
  </si>
  <si>
    <t>vector of rates by age, or</t>
  </si>
  <si>
    <t>vector of rates by yos, or</t>
  </si>
  <si>
    <t>matrix of rates, age x yos</t>
  </si>
  <si>
    <t>separation rates by age</t>
  </si>
  <si>
    <t>retirement rates by age</t>
  </si>
  <si>
    <t>They may be presented in a single table or, more likely, in 2 tables</t>
  </si>
  <si>
    <t>disability rates by age - to help us understand difference in disability between safety plans and other plan types</t>
  </si>
  <si>
    <t>description of mortality table used: active and retirees (maybe just a screenshot of the section decscribing morality tabel) (eg.(1)RP2014 adjusted by improvement scale MP2015; (2)RP2000 adjusted by moving 2 years forward, (3) Plan's own mortality table)</t>
  </si>
  <si>
    <t>Issues</t>
  </si>
  <si>
    <t>be sure to get CURRENT assumptions, NOT proposed assumptions</t>
  </si>
  <si>
    <t>be sure to get ALL tiers aveage, or largest tier, NOT an individual tier</t>
  </si>
  <si>
    <t>Actuarial liability, total</t>
  </si>
  <si>
    <t>employer contribution "rule"</t>
  </si>
  <si>
    <t>MortalityInfo</t>
  </si>
  <si>
    <t>PVFNC_active</t>
  </si>
  <si>
    <t>Present value of future normal cost, actives</t>
  </si>
  <si>
    <t>assume</t>
  </si>
  <si>
    <t>payroll_growth</t>
  </si>
  <si>
    <t>Age</t>
  </si>
  <si>
    <t>Under 5</t>
  </si>
  <si>
    <t>10 to 15</t>
  </si>
  <si>
    <t>15 to 20</t>
  </si>
  <si>
    <t>20 to 25</t>
  </si>
  <si>
    <t>25 to 30</t>
  </si>
  <si>
    <t>30 to 35</t>
  </si>
  <si>
    <t>35 to 40</t>
  </si>
  <si>
    <t>40 to 45</t>
  </si>
  <si>
    <t>45 to 50</t>
  </si>
  <si>
    <t>50 &amp; Up</t>
  </si>
  <si>
    <t>Under 20</t>
  </si>
  <si>
    <t>20 to 24</t>
  </si>
  <si>
    <t>25 to 29</t>
  </si>
  <si>
    <t>30 to 34</t>
  </si>
  <si>
    <t>35 to 39</t>
  </si>
  <si>
    <t>40 to 44</t>
  </si>
  <si>
    <t>45 to 49</t>
  </si>
  <si>
    <t>50 to 54</t>
  </si>
  <si>
    <t>55 to 59</t>
  </si>
  <si>
    <t>60 to 64</t>
  </si>
  <si>
    <t>65 &amp; Up</t>
  </si>
  <si>
    <t>Years of service</t>
  </si>
  <si>
    <t>Steps</t>
  </si>
  <si>
    <t>Large General plans</t>
  </si>
  <si>
    <t>ppd_id</t>
  </si>
  <si>
    <t>file_prefix</t>
  </si>
  <si>
    <t>PlanName</t>
  </si>
  <si>
    <t>9_California_PERF</t>
  </si>
  <si>
    <t>California PERF</t>
  </si>
  <si>
    <t>83_NY_State_&amp;_Local_ERS</t>
  </si>
  <si>
    <t>NY State &amp; Local ERS</t>
  </si>
  <si>
    <t>26_Florida_RS</t>
  </si>
  <si>
    <t>Florida RS</t>
  </si>
  <si>
    <t>125_Wisconsin_Retirement_System</t>
  </si>
  <si>
    <t>Wisconsin Retirement System</t>
  </si>
  <si>
    <t>85_Ohio_PERS</t>
  </si>
  <si>
    <t>Ohio PERS</t>
  </si>
  <si>
    <t>115_Virginia_Retirement_System</t>
  </si>
  <si>
    <t>Virginia Retirement System</t>
  </si>
  <si>
    <t>80_North_Carolina_Teachers_and_State_Employees</t>
  </si>
  <si>
    <t>North Carolina Teachers and State Employees</t>
  </si>
  <si>
    <t>91_Oregon_PERS</t>
  </si>
  <si>
    <t>Oregon PERS</t>
  </si>
  <si>
    <t>76_New_York_City_ERS</t>
  </si>
  <si>
    <t>New York City ERS</t>
  </si>
  <si>
    <t>43_LA_County_ERS</t>
  </si>
  <si>
    <t>LA County ERS</t>
  </si>
  <si>
    <t>32_Illinois_Municipal</t>
  </si>
  <si>
    <t>Illinois Municipal</t>
  </si>
  <si>
    <t>6_Arizona_SRS</t>
  </si>
  <si>
    <t>Arizona SRS</t>
  </si>
  <si>
    <t>119_Washington_PERS_2_3</t>
  </si>
  <si>
    <t>Washington PERS 2/3</t>
  </si>
  <si>
    <t>38_Iowa_PERS</t>
  </si>
  <si>
    <t>Iowa PERS</t>
  </si>
  <si>
    <t>69_Nevada_Regular_Employees</t>
  </si>
  <si>
    <t>Nevada Regular Employees</t>
  </si>
  <si>
    <t>Large Teacher plans</t>
  </si>
  <si>
    <t>10_California_Teachers</t>
  </si>
  <si>
    <t>California Teachers</t>
  </si>
  <si>
    <t>108_Texas_Teachers</t>
  </si>
  <si>
    <t>Texas Teachers</t>
  </si>
  <si>
    <t>78_New_York_State_Teachers</t>
  </si>
  <si>
    <t>New York State Teachers</t>
  </si>
  <si>
    <t>88_Ohio_Teachers</t>
  </si>
  <si>
    <t>Ohio Teachers</t>
  </si>
  <si>
    <t>28_Georgia_Teachers</t>
  </si>
  <si>
    <t>Georgia Teachers</t>
  </si>
  <si>
    <t>111_University_of_California</t>
  </si>
  <si>
    <t>University of California</t>
  </si>
  <si>
    <t>92_Pennsylvania_School_Employees</t>
  </si>
  <si>
    <t>Pennsylvania School Employees</t>
  </si>
  <si>
    <t>34_Illinois_Teachers</t>
  </si>
  <si>
    <t>Illinois Teachers</t>
  </si>
  <si>
    <t>77_New_York_City_Teachers</t>
  </si>
  <si>
    <t>New York City Teachers</t>
  </si>
  <si>
    <t>53_Michigan_Public_Schools</t>
  </si>
  <si>
    <t>Michigan Public Schools</t>
  </si>
  <si>
    <t>64_Missouri_Teachers</t>
  </si>
  <si>
    <t>Missouri Teachers</t>
  </si>
  <si>
    <t>49_Maryland_Teachers</t>
  </si>
  <si>
    <t>Maryland Teachers</t>
  </si>
  <si>
    <t>51_Massachusetts_Teachers</t>
  </si>
  <si>
    <t>Massachusetts Teachers</t>
  </si>
  <si>
    <t>2_Alabama_Teachers</t>
  </si>
  <si>
    <t>Alabama Teachers</t>
  </si>
  <si>
    <t>73_New_Jersey_Teachers</t>
  </si>
  <si>
    <t>New Jersey Teachers</t>
  </si>
  <si>
    <t>Large Safety plans</t>
  </si>
  <si>
    <t>150_New_York_City_Police</t>
  </si>
  <si>
    <t>New York City Police</t>
  </si>
  <si>
    <t>84_NY_State_&amp;_Local_Police_&amp;_Fire</t>
  </si>
  <si>
    <t>NY State &amp; Local Police &amp; Fire</t>
  </si>
  <si>
    <t>72_New_Jersey_Police_&amp;_Fire</t>
  </si>
  <si>
    <t>New Jersey Police &amp; Fire</t>
  </si>
  <si>
    <t>140_Los_Angeles_Fire_and_Police</t>
  </si>
  <si>
    <t>Los Angeles Fire and Police</t>
  </si>
  <si>
    <t>86_Ohio_Police_&amp;_Fire</t>
  </si>
  <si>
    <t>Ohio Police &amp; Fire</t>
  </si>
  <si>
    <t>149_New_York_City_Fire</t>
  </si>
  <si>
    <t>New York City Fire</t>
  </si>
  <si>
    <t>117_Washington_LEOFF_Plan_2</t>
  </si>
  <si>
    <t>Washington LEOFF Plan 2</t>
  </si>
  <si>
    <t>68_Nevada_Police_Officer_and_Firefighter</t>
  </si>
  <si>
    <t>Nevada Police Officer and Firefighter</t>
  </si>
  <si>
    <t>133_Minnesota_Police_and_Fire_Retirement_Fund</t>
  </si>
  <si>
    <t>Minnesota Police and Fire Retirement Fund</t>
  </si>
  <si>
    <t>5_Arizona_Public_Safety_Personnel</t>
  </si>
  <si>
    <t>Arizona Public Safety Personnel</t>
  </si>
  <si>
    <t>19_DC_Police_&amp;_Fire</t>
  </si>
  <si>
    <t>DC Police &amp; Fire</t>
  </si>
  <si>
    <t>99_South_Carolina_Police</t>
  </si>
  <si>
    <t>South Carolina Police</t>
  </si>
  <si>
    <t>30_Houston_Firefighters</t>
  </si>
  <si>
    <t>Houston Firefighters</t>
  </si>
  <si>
    <t>135_Utah_Public_Safety</t>
  </si>
  <si>
    <t>Utah Public Safety</t>
  </si>
  <si>
    <t>146_Chicago_Police</t>
  </si>
  <si>
    <t>Chicago Police</t>
  </si>
  <si>
    <t>Open the latest CAFR (Comprehensive Annual Financial Report) pdf</t>
  </si>
  <si>
    <t>Open the latest AV (actuarial valuation) pdf</t>
  </si>
  <si>
    <t>Open the xlsx for the latest AV</t>
  </si>
  <si>
    <t>Carefully review the AV, look for relevant items based on TOC, browsing, and searching</t>
  </si>
  <si>
    <t>Examine the CAFR if the AV is not providing needed info</t>
  </si>
  <si>
    <t>Post information to the plan xlsx</t>
  </si>
  <si>
    <t>Create and keep open an Excel file for the plan based on plan template and save with the proper plan id</t>
  </si>
  <si>
    <t>StepsAndLinks</t>
  </si>
  <si>
    <t>PlanNames</t>
  </si>
  <si>
    <t>Actives_raw</t>
  </si>
  <si>
    <t>Retirees_raw</t>
  </si>
  <si>
    <t>12</t>
  </si>
  <si>
    <t>SalaryGrowth_raw</t>
  </si>
  <si>
    <t>13</t>
  </si>
  <si>
    <t>14</t>
  </si>
  <si>
    <t>15</t>
  </si>
  <si>
    <t>16</t>
  </si>
  <si>
    <t>Tips</t>
  </si>
  <si>
    <t>we want assumptions from the AV used for funding purposes, rather than assumptions for GASB purposes (occasionally, but not often, they are different)</t>
  </si>
  <si>
    <t># of actives: age x yos (years of service)</t>
  </si>
  <si>
    <t>my group</t>
  </si>
  <si>
    <t xml:space="preserve"> 0-4</t>
  </si>
  <si>
    <t>5 to 10</t>
  </si>
  <si>
    <t xml:space="preserve"> 5-9</t>
  </si>
  <si>
    <t xml:space="preserve"> 10-14</t>
  </si>
  <si>
    <t xml:space="preserve"> 15-19</t>
  </si>
  <si>
    <t xml:space="preserve"> 20-24</t>
  </si>
  <si>
    <t xml:space="preserve"> 25-39</t>
  </si>
  <si>
    <t xml:space="preserve"> 30-34</t>
  </si>
  <si>
    <t xml:space="preserve"> 35-39</t>
  </si>
  <si>
    <t xml:space="preserve"> 40-44</t>
  </si>
  <si>
    <t xml:space="preserve"> 45-49</t>
  </si>
  <si>
    <t xml:space="preserve"> 50+</t>
  </si>
  <si>
    <t xml:space="preserve"> 17-19</t>
  </si>
  <si>
    <t>25-29</t>
  </si>
  <si>
    <t>30-34</t>
  </si>
  <si>
    <t>35-39</t>
  </si>
  <si>
    <t>40-44</t>
  </si>
  <si>
    <t>45-49</t>
  </si>
  <si>
    <t>20-24</t>
  </si>
  <si>
    <t>location of word "type"</t>
  </si>
  <si>
    <t>location of lower-right number in table, an actual cell, NOT a total row/column</t>
  </si>
  <si>
    <t>B9</t>
  </si>
  <si>
    <t>cell with "agegrp"</t>
  </si>
  <si>
    <t>lower right data cell</t>
  </si>
  <si>
    <t>status</t>
  </si>
  <si>
    <t>17</t>
  </si>
  <si>
    <t>RetirementRates_raw</t>
  </si>
  <si>
    <t>18</t>
  </si>
  <si>
    <t>19</t>
  </si>
  <si>
    <t>20</t>
  </si>
  <si>
    <t>retrate</t>
  </si>
  <si>
    <t>lower rightmost data cell</t>
  </si>
  <si>
    <t>C34</t>
  </si>
  <si>
    <t>cell that has "yosgrp" or "agegrp"</t>
  </si>
  <si>
    <t>Single value</t>
  </si>
  <si>
    <t>group</t>
  </si>
  <si>
    <t>TermRates_raw</t>
  </si>
  <si>
    <t>NOTE: age and yos ranges below are just averages. Should use whatever the plan uses. Can be ordered with nactives in one block and salary in another (as below), or interleaved, depending on what the plan has</t>
  </si>
  <si>
    <t>termrate</t>
  </si>
  <si>
    <t>Screenshots of assumptions about mortality tables</t>
  </si>
  <si>
    <t>We want to know table and scaling used</t>
  </si>
  <si>
    <t>disbrate</t>
  </si>
  <si>
    <t>retiree_age</t>
  </si>
  <si>
    <t>average age of all retirees</t>
  </si>
  <si>
    <t>schedule</t>
  </si>
  <si>
    <t>RetRatesType</t>
  </si>
  <si>
    <t>TermRatesType</t>
  </si>
  <si>
    <t>DisbRatesType</t>
  </si>
  <si>
    <t>RetRates_LowYOSmax</t>
  </si>
  <si>
    <t>TermRates_LowYOSmax</t>
  </si>
  <si>
    <t>DisbRatesType_LowYOSmax</t>
  </si>
  <si>
    <t>Max yos in the "XX_LowYOS" schedule</t>
  </si>
  <si>
    <t>defualt is -1, which means the "LowYOS" format is not used.</t>
  </si>
  <si>
    <t>Format of the schedule</t>
  </si>
  <si>
    <t>One of "SingleCol", "LowYOS", "Matrix"</t>
  </si>
  <si>
    <t>SalarySched_byAgeGrp</t>
  </si>
  <si>
    <t>Note</t>
  </si>
  <si>
    <t>For age groups that only contain a single age,  set "agegrp" the same as "age.cell"</t>
  </si>
  <si>
    <t>Note:</t>
  </si>
  <si>
    <t>"benefit" should be annual benefits.</t>
  </si>
  <si>
    <t>yos</t>
  </si>
  <si>
    <t>Use whatever yos groupings or age groupings the plan has; yos grouping starts with 0</t>
  </si>
  <si>
    <t>age</t>
  </si>
  <si>
    <t>termrate.lowYOS</t>
  </si>
  <si>
    <t>Note: yos starts with 0</t>
  </si>
  <si>
    <t>Note: yos starts with 0; max value in the column "yos" should be used for the variable "TermRates_LowYOSmax" in tab "SingleValues"</t>
  </si>
  <si>
    <t>FRS text-&gt;</t>
  </si>
  <si>
    <t>termates</t>
  </si>
  <si>
    <t>Q20</t>
  </si>
  <si>
    <t>D8</t>
  </si>
  <si>
    <t>yos groups</t>
  </si>
  <si>
    <t>retrates</t>
  </si>
  <si>
    <t>cell with "type" in it</t>
  </si>
  <si>
    <t>disbrate.LowYOS</t>
  </si>
  <si>
    <t>retrate.LowYOS</t>
  </si>
  <si>
    <t>cell with "age" in it</t>
  </si>
  <si>
    <t>C17</t>
  </si>
  <si>
    <t>Note: yos starts with 0; max value in the column "yos" should be used for the variable "RetRates_LowYOSmax" in tab "SingleValues"</t>
  </si>
  <si>
    <t>cell with "yos" in it</t>
  </si>
  <si>
    <t>cell that has "type"</t>
  </si>
  <si>
    <t>Note: CalPERS has a School Pool AV and a State AV. The State AV for 2015 starts on p.80 of the electronic document.</t>
  </si>
  <si>
    <t>SalaryGrowthType</t>
  </si>
  <si>
    <t>SalaryGrowthType_LowYOSmax</t>
  </si>
  <si>
    <r>
      <rPr>
        <b/>
        <sz val="13"/>
        <color rgb="FF999998"/>
        <rFont val="Arial Narrow"/>
        <family val="2"/>
      </rPr>
      <t>EXHIBIT G: MEMBERS IN VALUATION</t>
    </r>
  </si>
  <si>
    <r>
      <rPr>
        <sz val="11"/>
        <color rgb="FF231F20"/>
        <rFont val="Arial Narrow"/>
        <family val="2"/>
      </rPr>
      <t>State Miscellaneous First Tier – By Attained Age &amp; Years of Service – June 30, 2015</t>
    </r>
  </si>
  <si>
    <r>
      <rPr>
        <b/>
        <sz val="9"/>
        <color rgb="FFFFFFFF"/>
        <rFont val="Arial Narrow"/>
        <family val="2"/>
      </rPr>
      <t>Distribution of Active Members by Age &amp; Service Years of Service at Valuation Date</t>
    </r>
    <r>
      <rPr>
        <b/>
        <vertAlign val="superscript"/>
        <sz val="6"/>
        <color rgb="FFFFFFFF"/>
        <rFont val="Arial Narrow"/>
        <family val="2"/>
      </rPr>
      <t>1</t>
    </r>
  </si>
  <si>
    <r>
      <rPr>
        <b/>
        <sz val="9"/>
        <color rgb="FFFFFFFF"/>
        <rFont val="Arial Narrow"/>
        <family val="2"/>
      </rPr>
      <t>Total</t>
    </r>
  </si>
  <si>
    <r>
      <rPr>
        <b/>
        <sz val="9"/>
        <color rgb="FFFFFFFF"/>
        <rFont val="Arial Narrow"/>
        <family val="2"/>
      </rPr>
      <t>Age</t>
    </r>
  </si>
  <si>
    <r>
      <rPr>
        <b/>
        <sz val="9"/>
        <color rgb="FFFFFFFF"/>
        <rFont val="Arial Narrow"/>
        <family val="2"/>
      </rPr>
      <t>0 - 4</t>
    </r>
  </si>
  <si>
    <r>
      <rPr>
        <b/>
        <sz val="9"/>
        <color rgb="FFFFFFFF"/>
        <rFont val="Arial Narrow"/>
        <family val="2"/>
      </rPr>
      <t>5 - 9</t>
    </r>
  </si>
  <si>
    <r>
      <rPr>
        <b/>
        <sz val="9"/>
        <color rgb="FFFFFFFF"/>
        <rFont val="Arial Narrow"/>
        <family val="2"/>
      </rPr>
      <t>10 - 14</t>
    </r>
  </si>
  <si>
    <r>
      <rPr>
        <b/>
        <sz val="9"/>
        <color rgb="FFFFFFFF"/>
        <rFont val="Arial Narrow"/>
        <family val="2"/>
      </rPr>
      <t>15 - 19</t>
    </r>
  </si>
  <si>
    <r>
      <rPr>
        <b/>
        <sz val="9"/>
        <color rgb="FFFFFFFF"/>
        <rFont val="Arial Narrow"/>
        <family val="2"/>
      </rPr>
      <t>20 - 24</t>
    </r>
  </si>
  <si>
    <r>
      <rPr>
        <b/>
        <sz val="9"/>
        <color rgb="FFFFFFFF"/>
        <rFont val="Arial Narrow"/>
        <family val="2"/>
      </rPr>
      <t>25 &amp; up</t>
    </r>
  </si>
  <si>
    <r>
      <rPr>
        <b/>
        <sz val="9"/>
        <color rgb="FFFFFFFF"/>
        <rFont val="Arial Narrow"/>
        <family val="2"/>
      </rPr>
      <t>Payroll</t>
    </r>
  </si>
  <si>
    <r>
      <rPr>
        <sz val="9"/>
        <color rgb="FF231F20"/>
        <rFont val="Arial Narrow"/>
        <family val="2"/>
      </rPr>
      <t>15-24</t>
    </r>
  </si>
  <si>
    <r>
      <rPr>
        <sz val="9"/>
        <color rgb="FF231F20"/>
        <rFont val="Arial Narrow"/>
        <family val="2"/>
      </rPr>
      <t>—</t>
    </r>
  </si>
  <si>
    <r>
      <rPr>
        <sz val="9"/>
        <color rgb="FF231F20"/>
        <rFont val="Arial Narrow"/>
        <family val="2"/>
      </rPr>
      <t>25-29</t>
    </r>
  </si>
  <si>
    <r>
      <rPr>
        <sz val="9"/>
        <color rgb="FF231F20"/>
        <rFont val="Arial Narrow"/>
        <family val="2"/>
      </rPr>
      <t>30-34</t>
    </r>
  </si>
  <si>
    <r>
      <rPr>
        <sz val="9"/>
        <color rgb="FF231F20"/>
        <rFont val="Arial Narrow"/>
        <family val="2"/>
      </rPr>
      <t>35-39</t>
    </r>
  </si>
  <si>
    <r>
      <rPr>
        <sz val="9"/>
        <color rgb="FF231F20"/>
        <rFont val="Arial Narrow"/>
        <family val="2"/>
      </rPr>
      <t>40-44</t>
    </r>
  </si>
  <si>
    <r>
      <rPr>
        <sz val="9"/>
        <color rgb="FF231F20"/>
        <rFont val="Arial Narrow"/>
        <family val="2"/>
      </rPr>
      <t>45-49</t>
    </r>
  </si>
  <si>
    <r>
      <rPr>
        <sz val="9"/>
        <color rgb="FF231F20"/>
        <rFont val="Arial Narrow"/>
        <family val="2"/>
      </rPr>
      <t>50-54</t>
    </r>
  </si>
  <si>
    <r>
      <rPr>
        <sz val="9"/>
        <color rgb="FF231F20"/>
        <rFont val="Arial Narrow"/>
        <family val="2"/>
      </rPr>
      <t>55-59</t>
    </r>
  </si>
  <si>
    <r>
      <rPr>
        <sz val="9"/>
        <color rgb="FF231F20"/>
        <rFont val="Arial Narrow"/>
        <family val="2"/>
      </rPr>
      <t>60-64</t>
    </r>
  </si>
  <si>
    <r>
      <rPr>
        <sz val="9"/>
        <color rgb="FF231F20"/>
        <rFont val="Arial Narrow"/>
        <family val="2"/>
      </rPr>
      <t>65 &amp; up</t>
    </r>
  </si>
  <si>
    <r>
      <rPr>
        <b/>
        <sz val="9"/>
        <color rgb="FF231F20"/>
        <rFont val="Arial Narrow"/>
        <family val="2"/>
      </rPr>
      <t>Total</t>
    </r>
  </si>
  <si>
    <r>
      <rPr>
        <b/>
        <sz val="9"/>
        <color rgb="FFFFFFFF"/>
        <rFont val="Arial Narrow"/>
        <family val="2"/>
      </rPr>
      <t>Attained                                                                                                                                                                                                                             Valuation</t>
    </r>
  </si>
  <si>
    <r>
      <rPr>
        <sz val="7"/>
        <color rgb="FF231F20"/>
        <rFont val="Arial Narrow"/>
        <family val="2"/>
      </rPr>
      <t>(1) Counts of members included in the valuation are counts of the records processed by the valuation. Multiple records may exist for those who have service in more than one valuation group. This does not result in double count of liabilities.</t>
    </r>
  </si>
  <si>
    <r>
      <rPr>
        <sz val="11"/>
        <color rgb="FF231F20"/>
        <rFont val="Arial Narrow"/>
        <family val="2"/>
      </rPr>
      <t>State Miscellaneous Second Tier – By Attained Age &amp; Years of Service – June 30, 2015</t>
    </r>
  </si>
  <si>
    <r>
      <rPr>
        <sz val="11"/>
        <color rgb="FF231F20"/>
        <rFont val="Arial Narrow"/>
        <family val="2"/>
      </rPr>
      <t>State Industrial First &amp; Second Tier – By Attained Age &amp; Year of Service – June 30, 2015</t>
    </r>
  </si>
  <si>
    <r>
      <rPr>
        <sz val="11"/>
        <color rgb="FF231F20"/>
        <rFont val="Arial Narrow"/>
        <family val="2"/>
      </rPr>
      <t xml:space="preserve">EXHIBIT G: MEMBERS IN VALUATION </t>
    </r>
    <r>
      <rPr>
        <sz val="8"/>
        <color rgb="FF231F20"/>
        <rFont val="Arial Narrow"/>
        <family val="2"/>
      </rPr>
      <t>(CONTINUED)</t>
    </r>
  </si>
  <si>
    <r>
      <rPr>
        <sz val="11"/>
        <color rgb="FF231F20"/>
        <rFont val="Arial Narrow"/>
        <family val="2"/>
      </rPr>
      <t>State Safety – By Attained Age &amp; Years of Service – June 30, 2015</t>
    </r>
  </si>
  <si>
    <r>
      <rPr>
        <sz val="11"/>
        <color rgb="FF231F20"/>
        <rFont val="Arial Narrow"/>
        <family val="2"/>
      </rPr>
      <t>California Highway Patrol – By Attained Age &amp; Years of Service – June 30, 2015</t>
    </r>
  </si>
  <si>
    <r>
      <rPr>
        <sz val="11"/>
        <color rgb="FF231F20"/>
        <rFont val="Arial Narrow"/>
        <family val="2"/>
      </rPr>
      <t>State Peace Officer/Firefighter – By Attained Age &amp; Years of Service – June 30, 2015</t>
    </r>
  </si>
  <si>
    <r>
      <rPr>
        <sz val="11"/>
        <color rgb="FF231F20"/>
        <rFont val="Arial Narrow"/>
        <family val="2"/>
      </rPr>
      <t>School – By Attained Age &amp; Years of Service – June 30, 2015</t>
    </r>
  </si>
  <si>
    <r>
      <rPr>
        <sz val="11"/>
        <color rgb="FF231F20"/>
        <rFont val="Arial Narrow"/>
        <family val="2"/>
      </rPr>
      <t>Public Agency Miscellaneous – By Attained Age &amp; Years of Service – June 30, 2015</t>
    </r>
  </si>
  <si>
    <r>
      <rPr>
        <sz val="11"/>
        <color rgb="FF231F20"/>
        <rFont val="Arial Narrow"/>
        <family val="2"/>
      </rPr>
      <t>Public Agency Safety – By Attained Age &amp; Years of Service – June 30, 2015</t>
    </r>
  </si>
  <si>
    <t>sort</t>
  </si>
  <si>
    <t>EXHIBIT G: MEMBERS IN VALUATION</t>
  </si>
  <si>
    <t>State Miscellaneous First Tier – By Attained Age &amp; Years of Service – June 30, 2015</t>
  </si>
  <si>
    <t>Distribution of Active Members by Age &amp; Service Years of Service at Valuation Date1</t>
  </si>
  <si>
    <t>Total</t>
  </si>
  <si>
    <t>0 - 4</t>
  </si>
  <si>
    <t>5 - 9</t>
  </si>
  <si>
    <t>10 - 14</t>
  </si>
  <si>
    <t>15 - 19</t>
  </si>
  <si>
    <t>20 - 24</t>
  </si>
  <si>
    <t>25 &amp; up</t>
  </si>
  <si>
    <t>Payroll</t>
  </si>
  <si>
    <t>15-24</t>
  </si>
  <si>
    <t>—</t>
  </si>
  <si>
    <t>65 &amp; up</t>
  </si>
  <si>
    <t>Attained                                                                                                                                                                                                                             Valuation</t>
  </si>
  <si>
    <t>(1) Counts of members included in the valuation are counts of the records processed by the valuation. Multiple records may exist for those who have service in more than one valuation group. This does not result in double count of liabilities.</t>
  </si>
  <si>
    <t>State Miscellaneous Second Tier – By Attained Age &amp; Years of Service – June 30, 2015</t>
  </si>
  <si>
    <t>State Industrial First &amp; Second Tier – By Attained Age &amp; Year of Service – June 30, 2015</t>
  </si>
  <si>
    <t>EXHIBIT G: MEMBERS IN VALUATION (CONTINUED)</t>
  </si>
  <si>
    <t>State Safety – By Attained Age &amp; Years of Service – June 30, 2015</t>
  </si>
  <si>
    <t>California Highway Patrol – By Attained Age &amp; Years of Service – June 30, 2015</t>
  </si>
  <si>
    <t>State Peace Officer/Firefighter – By Attained Age &amp; Years of Service – June 30, 2015</t>
  </si>
  <si>
    <t>School – By Attained Age &amp; Years of Service – June 30, 2015</t>
  </si>
  <si>
    <t>Public Agency Miscellaneous – By Attained Age &amp; Years of Service – June 30, 2015</t>
  </si>
  <si>
    <t>Public Agency Safety – By Attained Age &amp; Years of Service – June 30, 2015</t>
  </si>
  <si>
    <t>Sum of all</t>
  </si>
  <si>
    <t>checksum</t>
  </si>
  <si>
    <t>state misc t1</t>
  </si>
  <si>
    <t>state misc t2</t>
  </si>
  <si>
    <t>state indus t1t2</t>
  </si>
  <si>
    <t>state safety</t>
  </si>
  <si>
    <t>chp</t>
  </si>
  <si>
    <t>state peace/fire</t>
  </si>
  <si>
    <t>school</t>
  </si>
  <si>
    <t>pub agency misc</t>
  </si>
  <si>
    <t>pub agency safety</t>
  </si>
  <si>
    <t>avgpay</t>
  </si>
  <si>
    <t>av comparison</t>
  </si>
  <si>
    <t>Note: everything here is from the CAFR 2016, except where noted otherwise</t>
  </si>
  <si>
    <t>E17</t>
  </si>
  <si>
    <t>actives_step2</t>
  </si>
  <si>
    <t>actives_step1</t>
  </si>
  <si>
    <t>SalaryGrowthSched_SingleCol</t>
  </si>
  <si>
    <t>SalaryGrowthSched_Matrix</t>
  </si>
  <si>
    <t>TermRatesSched_SingleCol</t>
  </si>
  <si>
    <t>TermRatesSched_LowYOS</t>
  </si>
  <si>
    <t>TermRatesSched_Matrix</t>
  </si>
  <si>
    <t>21</t>
  </si>
  <si>
    <t>22</t>
  </si>
  <si>
    <t>RetirementRatesSched_SingleCol</t>
  </si>
  <si>
    <t>23</t>
  </si>
  <si>
    <t>RetirementRatesSched_LowYOS</t>
  </si>
  <si>
    <t>24</t>
  </si>
  <si>
    <t>RetirementRatesSched_Matrix</t>
  </si>
  <si>
    <t>25</t>
  </si>
  <si>
    <t>26</t>
  </si>
  <si>
    <t>DisbRatesSched_SingleCol</t>
  </si>
  <si>
    <t>27</t>
  </si>
  <si>
    <t>DisbRatesSched_LowYOS</t>
  </si>
  <si>
    <t>28</t>
  </si>
  <si>
    <t>DisbRatesSched_Matrix</t>
  </si>
  <si>
    <t>29</t>
  </si>
  <si>
    <t>DisbRates_raw</t>
  </si>
  <si>
    <t>30</t>
  </si>
  <si>
    <t>y</t>
  </si>
  <si>
    <t>Note that this is just PERF, and does not include the small other plans</t>
  </si>
  <si>
    <t>Exhibit A</t>
  </si>
  <si>
    <t>Just PERF, not the other small plans</t>
  </si>
  <si>
    <t>actives</t>
  </si>
  <si>
    <t>share</t>
  </si>
  <si>
    <t>EXHIBIT C: SAMPLE PAY INCREASE ASSUMPTIONS FOR INDIVIDUAL MEMBERS</t>
  </si>
  <si>
    <t>Annual Percentage Increases by Duration of Service1</t>
  </si>
  <si>
    <t>Duration of Service</t>
  </si>
  <si>
    <t>State Miscellaneous First &amp; Second Tier</t>
  </si>
  <si>
    <t>State Industrial First &amp; Second Tier</t>
  </si>
  <si>
    <t>State Safety</t>
  </si>
  <si>
    <t>Entry Age 20</t>
  </si>
  <si>
    <t>Entry Age 30</t>
  </si>
  <si>
    <t>Entry Age 40</t>
  </si>
  <si>
    <t>3                                          7.50%               6.80%               5.60%               7.70%               7.40%               6.60%               6.50%               6.10%               5.60%</t>
  </si>
  <si>
    <t>5                                          6.90%               6.20%               5.20%               7.00%               6.60%               5.80%               5.10%               4.90%               4.80%</t>
  </si>
  <si>
    <t>10                                        5.20%               4.70%               4.10%               5.90%               5.30%               4.60%               3.60%               3.60%               3.60%</t>
  </si>
  <si>
    <t>15                                        4.30%               4.10%               3.70%               5.00%               4.70%               4.30%               3.60%               3.50%               3.40%</t>
  </si>
  <si>
    <t>20                                        3.80%               3.70%               3.50%               4.40%               4.30%               4.10%               3.60%               3.50%               3.20%</t>
  </si>
  <si>
    <t>25                                        3.50%               3.50%               3.40%               3.90%               3.90%               3.80%               3.60%               3.50%               3.20%</t>
  </si>
  <si>
    <t>30                                        3.50%               3.50%               3.40%               3.60%               3.60%               3.60%               3.60%               3.50%               3.20%</t>
  </si>
  <si>
    <t>Duration of Services</t>
  </si>
  <si>
    <t>State Peace Officer/Firefighter</t>
  </si>
  <si>
    <t>California Highway Patrol</t>
  </si>
  <si>
    <t>School</t>
  </si>
  <si>
    <t>3                                          9.70%               9.70%               9.40%               6.50%               6.50%               6.50%               6.50%               6.30%               5.80%</t>
  </si>
  <si>
    <t>5                                          7.50%               7.20%               6.70%               5.40%               5.40%               5.40%               5.80%               5.60%               5.10%</t>
  </si>
  <si>
    <t>10                                        4.20%               4.00%               3.70%               3.80%               3.80%               3.80%               4.60%               4.50%               4.10%</t>
  </si>
  <si>
    <t>15                                        4.20%               4.00%               3.70%               3.80%               3.80%               3.80%               4.20%               4.10%               3.80%</t>
  </si>
  <si>
    <t>20                                        4.20%               4.00%               3.70%               4.50%               4.50%               4.50%               3.90%               3.80%               3.50%</t>
  </si>
  <si>
    <t>25                                        4.20%               4.00%               3.70%               4.50%               4.50%               4.50%               3.70%               3.50%               3.30%</t>
  </si>
  <si>
    <t>30                                        4.20%               4.00%               3.70%               3.80%               3.80%               3.80%               3.50%               3.30%               3.10%</t>
  </si>
  <si>
    <t>Public Agency Miscellaneous</t>
  </si>
  <si>
    <t>Public Agency Fire</t>
  </si>
  <si>
    <t>Public Agency Police</t>
  </si>
  <si>
    <t>3                                          7.70%               7.20%               6.30%               9.80%               9.40%               8.10%               8.10%               7.80%               7.00%</t>
  </si>
  <si>
    <t>5                                          6.40%               6.00%               5.20%               6.90%               6.40%               5.50%               6.10%               5.80%               5.20%</t>
  </si>
  <si>
    <t>10                                        4.60%               4.30%               3.90%               4.70%               4.60%               4.20%               4.50%               4.30%               3.70%</t>
  </si>
  <si>
    <t>15                                        4.20%               4.00%               3.60%               4.40%               4.20%               3.90%               4.50%               4.30%               3.70%</t>
  </si>
  <si>
    <t>20                                        3.90%               3.80%               3.40%               4.20%               3.90%               3.60%               4.50%               4.30%               3.70%</t>
  </si>
  <si>
    <t>25                                        3.70%               3.60%               3.30%               4.00%               3.70%               3.40%               4.50%               4.30%               3.70%</t>
  </si>
  <si>
    <t>30                                        3.50%               3.40%               3.20%               3.80%               3.60%               3.40%               4.50%               4.30%               3.70%</t>
  </si>
  <si>
    <t>Public Agency County Peace Officer</t>
  </si>
  <si>
    <t>3                                          9.00%               8.60%               7.90%</t>
  </si>
  <si>
    <t>5                                          6.50%               6.20%               5.80%</t>
  </si>
  <si>
    <t>10                                        4.70%               4.50%               4.10%</t>
  </si>
  <si>
    <t>15                                        4.60%               4.50%               3.90%</t>
  </si>
  <si>
    <t>20                                        4.60%               4.50%               3.80%</t>
  </si>
  <si>
    <t>25                                        4.60%               4.50%               3.80%</t>
  </si>
  <si>
    <t>30                                        4.60%               4.40%               3.80%</t>
  </si>
  <si>
    <t>State industrial t1 t2</t>
  </si>
  <si>
    <t>State safety</t>
  </si>
  <si>
    <t>State peace/fire</t>
  </si>
  <si>
    <t>CHP</t>
  </si>
  <si>
    <t>Public agency misc</t>
  </si>
  <si>
    <t>Public agency fire</t>
  </si>
  <si>
    <t>Public agency police</t>
  </si>
  <si>
    <t>Entry age</t>
  </si>
  <si>
    <t>Sum of weighted rates</t>
  </si>
  <si>
    <t>Weighted rates</t>
  </si>
  <si>
    <t>unwtd</t>
  </si>
  <si>
    <t>avg</t>
  </si>
  <si>
    <t>D15</t>
  </si>
  <si>
    <t>N/A</t>
  </si>
  <si>
    <t>term refund</t>
  </si>
  <si>
    <t>term vested</t>
  </si>
  <si>
    <t>service ret</t>
  </si>
  <si>
    <t>non indus death</t>
  </si>
  <si>
    <t>male</t>
  </si>
  <si>
    <t>female</t>
  </si>
  <si>
    <t>non indus disb</t>
  </si>
  <si>
    <t>state misc t1  t2</t>
  </si>
  <si>
    <t>State industrial</t>
  </si>
  <si>
    <t>m &amp; f</t>
  </si>
  <si>
    <t>indus death</t>
  </si>
  <si>
    <t>indus disb</t>
  </si>
  <si>
    <t>statemisct1t2</t>
  </si>
  <si>
    <t>state peace</t>
  </si>
  <si>
    <t>public agency</t>
  </si>
  <si>
    <t>term vested 5</t>
  </si>
  <si>
    <t>tv5</t>
  </si>
  <si>
    <t>serv10</t>
  </si>
  <si>
    <t>serv25</t>
  </si>
  <si>
    <t>salgrow_step3</t>
  </si>
  <si>
    <t>salgrow_step2</t>
  </si>
  <si>
    <t>salgrow_step1</t>
  </si>
  <si>
    <t>TermRates_raw_step2</t>
  </si>
  <si>
    <t>31</t>
  </si>
  <si>
    <t>32</t>
  </si>
  <si>
    <t>33</t>
  </si>
  <si>
    <t>34</t>
  </si>
  <si>
    <t>cafr2016</t>
  </si>
  <si>
    <t>n113</t>
  </si>
  <si>
    <t>employer pays ADC</t>
  </si>
  <si>
    <t>Boyd memory. Will look for cite.</t>
  </si>
  <si>
    <t>Exhibit B; n116</t>
  </si>
  <si>
    <t>n118</t>
  </si>
  <si>
    <t>PUBLIC EMPLOYEES' RETIREMENT FUND PROGRAM DATA (CONTINUED)</t>
  </si>
  <si>
    <t>Program data – PERF – Average</t>
  </si>
  <si>
    <t>Benefit Payments</t>
  </si>
  <si>
    <t>– As of June 30, 2016 – 10-Year Review</t>
  </si>
  <si>
    <t>Years of</t>
  </si>
  <si>
    <t>Service Credit</t>
  </si>
  <si>
    <t>Retirement Effective Dates</t>
  </si>
  <si>
    <t>0-5</t>
  </si>
  <si>
    <t>6-10</t>
  </si>
  <si>
    <t>11-15</t>
  </si>
  <si>
    <t>16-20</t>
  </si>
  <si>
    <t>21-25</t>
  </si>
  <si>
    <t>26-30</t>
  </si>
  <si>
    <t>31+</t>
  </si>
  <si>
    <t>2015-16</t>
  </si>
  <si>
    <t>Average Monthly Allowance 1</t>
  </si>
  <si>
    <t>Average Final Compensation</t>
  </si>
  <si>
    <t>Number of Recipients 1</t>
  </si>
  <si>
    <t>2014-15</t>
  </si>
  <si>
    <t>Average Monthly Allowance 2</t>
  </si>
  <si>
    <t>Number of Recipients 2</t>
  </si>
  <si>
    <t>2013-14</t>
  </si>
  <si>
    <t>Average Monthly Allowance 3</t>
  </si>
  <si>
    <t>Number of Recipients 3</t>
  </si>
  <si>
    <t>2012-13</t>
  </si>
  <si>
    <t>2011-12</t>
  </si>
  <si>
    <t>2010-11</t>
  </si>
  <si>
    <t>2009-10</t>
  </si>
  <si>
    <t>2008-09</t>
  </si>
  <si>
    <t>2007-08</t>
  </si>
  <si>
    <t>2006-07</t>
  </si>
  <si>
    <t>(1)These averages and totals are for retired</t>
  </si>
  <si>
    <t>members</t>
  </si>
  <si>
    <t>only.</t>
  </si>
  <si>
    <t>(2)These averages and totals are for retired</t>
  </si>
  <si>
    <t>and community property</t>
  </si>
  <si>
    <t>(3)These averages and totals are for retired</t>
  </si>
  <si>
    <t>members,</t>
  </si>
  <si>
    <t>survivors, beneficiaries,</t>
  </si>
  <si>
    <t>recipients.</t>
  </si>
  <si>
    <t>ending</t>
  </si>
  <si>
    <t>now</t>
  </si>
  <si>
    <t>total</t>
  </si>
  <si>
    <t>total shown</t>
  </si>
  <si>
    <t>n133</t>
  </si>
  <si>
    <t>tot allowances</t>
  </si>
  <si>
    <t>n allowance</t>
  </si>
  <si>
    <t>avg annual</t>
  </si>
  <si>
    <t>monthly</t>
  </si>
  <si>
    <t>https://www.calpers.ca.gov/docs/forms-publications/facts-pension-retirement.pdf</t>
  </si>
  <si>
    <t>Average age of retirees - estimate</t>
  </si>
  <si>
    <t>Schools</t>
  </si>
  <si>
    <t>source</t>
  </si>
  <si>
    <t>av2015, n19</t>
  </si>
  <si>
    <t>State misc t1</t>
  </si>
  <si>
    <t>av2015, n23</t>
  </si>
  <si>
    <t>State misc t2</t>
  </si>
  <si>
    <t>av2015, n25</t>
  </si>
  <si>
    <t>av2015, n26</t>
  </si>
  <si>
    <t>av2015, n28</t>
  </si>
  <si>
    <t>av2015, n27</t>
  </si>
  <si>
    <t>average age</t>
  </si>
  <si>
    <t>sum</t>
  </si>
  <si>
    <t>wtd avg</t>
  </si>
  <si>
    <t>av2015</t>
  </si>
  <si>
    <t>various - see notes</t>
  </si>
  <si>
    <t>For now, this ignores the public agencies, implicitly assuming they have the same average</t>
  </si>
  <si>
    <t>estimated, see single_calculations; For now, this ignores the public agencies, implicitly assuming they have the same average</t>
  </si>
  <si>
    <t>Present value of benefits vs AAL</t>
  </si>
  <si>
    <t>AAL</t>
  </si>
  <si>
    <t>PVB</t>
  </si>
  <si>
    <t>State misc</t>
  </si>
  <si>
    <t>AAL/PVB</t>
  </si>
  <si>
    <t>State Peace</t>
  </si>
  <si>
    <t>California</t>
  </si>
  <si>
    <t>State</t>
  </si>
  <si>
    <t>Officers and</t>
  </si>
  <si>
    <t>Highway</t>
  </si>
  <si>
    <t>Miscellaneous</t>
  </si>
  <si>
    <t>Industrial</t>
  </si>
  <si>
    <t>Safety</t>
  </si>
  <si>
    <t>Firefighters</t>
  </si>
  <si>
    <t>Patrol</t>
  </si>
  <si>
    <t>1.</t>
  </si>
  <si>
    <t>Present Value of Benefits</t>
  </si>
  <si>
    <t>a.Actives and Inactives</t>
  </si>
  <si>
    <t>b.Retired</t>
  </si>
  <si>
    <t>c.Total</t>
  </si>
  <si>
    <t>2.</t>
  </si>
  <si>
    <t>3.</t>
  </si>
  <si>
    <t>4.</t>
  </si>
  <si>
    <t>Accrued Liability [(1c) - (2) - (3)]</t>
  </si>
  <si>
    <t>5.</t>
  </si>
  <si>
    <t>Market Value of Assets (MVA)</t>
  </si>
  <si>
    <t>6.</t>
  </si>
  <si>
    <t>Unfunded Liability/(Surplus) [(4) -</t>
  </si>
  <si>
    <t>7.</t>
  </si>
  <si>
    <t>Funded Status [(5)/(4)]</t>
  </si>
  <si>
    <t>PVFNC</t>
  </si>
  <si>
    <t>Present Value of Future Employee Contributions</t>
  </si>
  <si>
    <t>Present Value of Future Employer Normal Costs</t>
  </si>
  <si>
    <t>Implied PVB, total</t>
  </si>
  <si>
    <t>Implied PVFNC</t>
  </si>
  <si>
    <t>&lt;-- AAL of AV vs total AAL</t>
  </si>
  <si>
    <t>total AAL</t>
  </si>
  <si>
    <t>implied pvfnc</t>
  </si>
  <si>
    <t>AAL of AV, excl school, vs total AAL</t>
  </si>
  <si>
    <t>not too far off</t>
  </si>
  <si>
    <t>PVB, retireds</t>
  </si>
  <si>
    <t>from singleValues</t>
  </si>
  <si>
    <t>Implied PVB, actives</t>
  </si>
  <si>
    <t>0-4</t>
  </si>
  <si>
    <t>15-19</t>
  </si>
  <si>
    <t>25+</t>
  </si>
  <si>
    <t>65+</t>
  </si>
  <si>
    <t>yos at valuation date</t>
  </si>
  <si>
    <t>Average salary</t>
  </si>
  <si>
    <t>average salary</t>
  </si>
  <si>
    <t>State Misc Tier 1</t>
  </si>
  <si>
    <t>State Misc Tier 2</t>
  </si>
  <si>
    <t>Grand totals</t>
  </si>
  <si>
    <t>By group (see column L for name of group)</t>
  </si>
  <si>
    <t>average salary (calculated)</t>
  </si>
  <si>
    <t>values for average salary, step 1</t>
  </si>
  <si>
    <t>Values indexed to grand average</t>
  </si>
  <si>
    <t>"True" grand average from actives_step2</t>
  </si>
  <si>
    <t>Salary distribution using indexes</t>
  </si>
  <si>
    <t>Check for whether this "fits" with total payroll</t>
  </si>
  <si>
    <t>nactives from actives_step2</t>
  </si>
  <si>
    <t>Calculated payroll from salary distribution and nactives</t>
  </si>
  <si>
    <t>target payroll</t>
  </si>
  <si>
    <t>ratio, total/target</t>
  </si>
  <si>
    <t>Simple calibration to get final salaries</t>
  </si>
  <si>
    <t>Salary distribution using indexes, calibrated</t>
  </si>
  <si>
    <t>Check: total payroll using calibrated salaries</t>
  </si>
  <si>
    <t>GOOD</t>
  </si>
  <si>
    <t>Average salary (using below)</t>
  </si>
  <si>
    <t>J31</t>
  </si>
  <si>
    <t>Matrix</t>
  </si>
  <si>
    <t>Yimeng -- I constructed an average salaries matrix based on the AV, largely as we discussed (implicitly assuming that the "missing" AV actives have the same salaries as the nonmissing actives -- all calibrated to be consistent with what we know about total payroll ; and by age group) - see the "step" tabs</t>
  </si>
  <si>
    <t>single_calculations</t>
  </si>
  <si>
    <t>activessalary_step2</t>
  </si>
  <si>
    <t>activessalary_step1</t>
  </si>
  <si>
    <t>retirees_step1</t>
  </si>
  <si>
    <t>35</t>
  </si>
  <si>
    <t>36</t>
  </si>
  <si>
    <t>37</t>
  </si>
  <si>
    <t>38</t>
  </si>
  <si>
    <t>For salary growth, I used all three entry ages as we discussed, rather than an average, but that puts the matrix in the form of ea x yos. I am not sure if that is what you really want</t>
  </si>
  <si>
    <t>assumed same as AL of retireds</t>
  </si>
  <si>
    <t>C25</t>
  </si>
  <si>
    <t>calc'd average from CAFR, see sheet TermRates_raw_step2</t>
  </si>
  <si>
    <t>55-55</t>
  </si>
  <si>
    <t>56-56</t>
  </si>
  <si>
    <t>57-57</t>
  </si>
  <si>
    <t>58-58</t>
  </si>
  <si>
    <t>59-59</t>
  </si>
  <si>
    <t>60-60</t>
  </si>
  <si>
    <t>61-61</t>
  </si>
  <si>
    <t>62-62</t>
  </si>
  <si>
    <t>63-63</t>
  </si>
  <si>
    <t>64-64</t>
  </si>
  <si>
    <t>years of service</t>
  </si>
  <si>
    <t>Note that I made the agegrp up. The numbers given in the CAFR are the age.cell numbers</t>
  </si>
  <si>
    <t>See TermRates_raw_step2 for the averaging calculations</t>
  </si>
  <si>
    <t>H28</t>
  </si>
  <si>
    <t>value times share</t>
  </si>
  <si>
    <t>indus disb m&amp;f</t>
  </si>
  <si>
    <t>C26</t>
  </si>
  <si>
    <t>Under 30</t>
  </si>
  <si>
    <t>80-84</t>
  </si>
  <si>
    <t>nretired</t>
  </si>
  <si>
    <t>ann.allow</t>
  </si>
  <si>
    <t>85+</t>
  </si>
  <si>
    <t>check</t>
  </si>
  <si>
    <t>Details by group</t>
  </si>
  <si>
    <t>Unadjusted totals</t>
  </si>
  <si>
    <t>avg.calc</t>
  </si>
  <si>
    <t>index to total</t>
  </si>
  <si>
    <t>Adjusted totals</t>
  </si>
  <si>
    <t>ann.allowance</t>
  </si>
  <si>
    <t>target</t>
  </si>
  <si>
    <t>retirees_old</t>
  </si>
  <si>
    <t>39</t>
  </si>
  <si>
    <t>FINAL RESULTS ARE IN ~ B80</t>
  </si>
  <si>
    <r>
      <t>25-</t>
    </r>
    <r>
      <rPr>
        <sz val="11"/>
        <color rgb="FFFF0000"/>
        <rFont val="Calibri"/>
        <family val="2"/>
        <scheme val="minor"/>
      </rPr>
      <t>29</t>
    </r>
  </si>
  <si>
    <t>85-89</t>
  </si>
  <si>
    <t>varType</t>
  </si>
  <si>
    <t>planinfo</t>
  </si>
  <si>
    <t>planname</t>
  </si>
  <si>
    <t>characer</t>
  </si>
  <si>
    <t>plantype</t>
  </si>
  <si>
    <t>numeric</t>
  </si>
  <si>
    <t>logical</t>
  </si>
  <si>
    <t>One of "byAge", "byYOS", "LowYOS", "Matrix"</t>
  </si>
  <si>
    <t>byAge</t>
  </si>
  <si>
    <t>9_CA_CA-CALPERS</t>
  </si>
  <si>
    <t>general</t>
  </si>
  <si>
    <t>H36</t>
  </si>
  <si>
    <r>
      <t xml:space="preserve"> 25-</t>
    </r>
    <r>
      <rPr>
        <sz val="11"/>
        <color rgb="FFFF0000"/>
        <rFont val="Calibri"/>
        <family val="2"/>
        <scheme val="minor"/>
      </rPr>
      <t>29</t>
    </r>
  </si>
  <si>
    <t>benperiod</t>
  </si>
  <si>
    <t>annual</t>
  </si>
  <si>
    <t>name_N</t>
  </si>
  <si>
    <t>name_V</t>
  </si>
  <si>
    <t>N</t>
  </si>
  <si>
    <t>V</t>
  </si>
  <si>
    <t>E22</t>
  </si>
  <si>
    <t>E8</t>
  </si>
  <si>
    <t>ea</t>
  </si>
  <si>
    <t>M11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</si>
</sst>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2">
    <numFmt numFmtId="6" formatCode="&quot;$&quot;#,##0_);[Red]\(&quot;$&quot;#,##0\)"/>
    <numFmt numFmtId="44" formatCode="_(&quot;$&quot;* #,##0.00_);_(&quot;$&quot;* \(#,##0.00\);_(&quot;$&quot;* &quot;-&quot;??_);_(@_)"/>
    <numFmt numFmtId="43" formatCode="_(* #,##0.00_);_(* \(#,##0.00\);_(* &quot;-&quot;??_);_(@_)"/>
    <numFmt numFmtId="164" formatCode="_(* #,##0.0_);_(* \(#,##0.0\);_(* &quot;-&quot;??_);_(@_)"/>
    <numFmt numFmtId="165" formatCode="_(* #,##0_);_(* \(#,##0\);_(* &quot;-&quot;??_);_(@_)"/>
    <numFmt numFmtId="166" formatCode="_(* #,##0.000_);_(* \(#,##0.000\);_(* &quot;-&quot;??_);_(@_)"/>
    <numFmt numFmtId="167" formatCode="_(* #,##0.0000_);_(* \(#,##0.0000\);_(* &quot;-&quot;??_);_(@_)"/>
    <numFmt numFmtId="168" formatCode="0.0%"/>
    <numFmt numFmtId="169" formatCode="0.000"/>
    <numFmt numFmtId="170" formatCode="\$#,##0"/>
    <numFmt numFmtId="171" formatCode="_(&quot;$&quot;* #,##0_);_(&quot;$&quot;* \(#,##0\);_(&quot;$&quot;* &quot;-&quot;??_);_(@_)"/>
    <numFmt numFmtId="172" formatCode="0.0000"/>
  </numFmts>
  <fonts count="26" x14ac:knownFonts="1">
    <font>
      <sz val="11"/>
      <color theme="1"/>
      <name val="Calibri"/>
      <family val="2"/>
      <scheme val="minor"/>
    </font>
    <font>
      <sz val="11"/>
      <color theme="1"/>
      <name val="Calibri"/>
      <family val="2"/>
      <scheme val="minor"/>
    </font>
    <font>
      <b/>
      <sz val="11"/>
      <color theme="1"/>
      <name val="Calibri"/>
      <family val="2"/>
      <scheme val="minor"/>
    </font>
    <font>
      <u/>
      <sz val="11"/>
      <color theme="10"/>
      <name val="Calibri"/>
      <family val="2"/>
    </font>
    <font>
      <sz val="11"/>
      <name val="Calibri"/>
      <family val="2"/>
    </font>
    <font>
      <sz val="10"/>
      <name val="Arial"/>
      <family val="2"/>
    </font>
    <font>
      <u/>
      <sz val="10"/>
      <color rgb="FF0000FF"/>
      <name val="Arial"/>
      <family val="2"/>
    </font>
    <font>
      <u/>
      <sz val="10"/>
      <color theme="10"/>
      <name val="Times New Roman"/>
      <family val="1"/>
    </font>
    <font>
      <sz val="10"/>
      <color rgb="FF000000"/>
      <name val="Times New Roman"/>
      <family val="1"/>
    </font>
    <font>
      <u/>
      <sz val="11"/>
      <color theme="10"/>
      <name val="Calibri"/>
      <family val="2"/>
      <scheme val="minor"/>
    </font>
    <font>
      <b/>
      <sz val="10"/>
      <name val="Arial"/>
      <family val="2"/>
    </font>
    <font>
      <b/>
      <sz val="13"/>
      <name val="Arial Narrow"/>
      <family val="2"/>
    </font>
    <font>
      <b/>
      <sz val="13"/>
      <color rgb="FF999998"/>
      <name val="Arial Narrow"/>
      <family val="2"/>
    </font>
    <font>
      <sz val="11"/>
      <name val="Arial Narrow"/>
      <family val="2"/>
    </font>
    <font>
      <sz val="11"/>
      <color rgb="FF231F20"/>
      <name val="Arial Narrow"/>
      <family val="2"/>
    </font>
    <font>
      <b/>
      <sz val="9"/>
      <color rgb="FFFFFFFF"/>
      <name val="Arial Narrow"/>
      <family val="2"/>
    </font>
    <font>
      <b/>
      <vertAlign val="superscript"/>
      <sz val="6"/>
      <color rgb="FFFFFFFF"/>
      <name val="Arial Narrow"/>
      <family val="2"/>
    </font>
    <font>
      <b/>
      <sz val="9"/>
      <name val="Arial Narrow"/>
      <family val="2"/>
    </font>
    <font>
      <sz val="9"/>
      <name val="Arial Narrow"/>
      <family val="2"/>
    </font>
    <font>
      <sz val="9"/>
      <color rgb="FF231F20"/>
      <name val="Arial Narrow"/>
      <family val="2"/>
    </font>
    <font>
      <b/>
      <sz val="9"/>
      <color rgb="FF231F20"/>
      <name val="Arial Narrow"/>
      <family val="2"/>
    </font>
    <font>
      <sz val="7"/>
      <name val="Arial Narrow"/>
      <family val="2"/>
    </font>
    <font>
      <sz val="7"/>
      <color rgb="FF231F20"/>
      <name val="Arial Narrow"/>
      <family val="2"/>
    </font>
    <font>
      <sz val="8"/>
      <color rgb="FF231F20"/>
      <name val="Arial Narrow"/>
      <family val="2"/>
    </font>
    <font>
      <sz val="11"/>
      <color rgb="FF000000"/>
      <name val="Calibri"/>
      <family val="2"/>
    </font>
    <font>
      <sz val="11"/>
      <color rgb="FFFF0000"/>
      <name val="Calibri"/>
      <family val="2"/>
      <scheme val="minor"/>
    </font>
  </fonts>
  <fills count="11">
    <fill>
      <patternFill patternType="none"/>
    </fill>
    <fill>
      <patternFill patternType="gray125"/>
    </fill>
    <fill>
      <patternFill patternType="solid">
        <fgColor rgb="FFFFFF00"/>
        <bgColor indexed="64"/>
      </patternFill>
    </fill>
    <fill>
      <patternFill patternType="solid">
        <fgColor theme="9" tint="0.79998168889431442"/>
        <bgColor indexed="64"/>
      </patternFill>
    </fill>
    <fill>
      <patternFill patternType="solid">
        <fgColor theme="4" tint="0.59999389629810485"/>
        <bgColor indexed="64"/>
      </patternFill>
    </fill>
    <fill>
      <patternFill patternType="solid">
        <fgColor rgb="FF666766"/>
      </patternFill>
    </fill>
    <fill>
      <patternFill patternType="solid">
        <fgColor rgb="FF999998"/>
      </patternFill>
    </fill>
    <fill>
      <patternFill patternType="solid">
        <fgColor rgb="FFDDDDDD"/>
      </patternFill>
    </fill>
    <fill>
      <patternFill patternType="solid">
        <fgColor theme="6" tint="0.79998168889431442"/>
        <bgColor indexed="64"/>
      </patternFill>
    </fill>
    <fill>
      <patternFill patternType="solid">
        <fgColor theme="7" tint="0.59999389629810485"/>
        <bgColor indexed="64"/>
      </patternFill>
    </fill>
    <fill>
      <patternFill patternType="solid">
        <fgColor theme="5" tint="0.79998168889431442"/>
        <bgColor indexed="64"/>
      </patternFill>
    </fill>
  </fills>
  <borders count="16">
    <border>
      <left/>
      <right/>
      <top/>
      <bottom/>
      <diagonal/>
    </border>
    <border>
      <left/>
      <right style="thin">
        <color rgb="FFFFFFFF"/>
      </right>
      <top/>
      <bottom/>
      <diagonal/>
    </border>
    <border>
      <left style="thin">
        <color rgb="FFFFFFFF"/>
      </left>
      <right/>
      <top/>
      <bottom style="thin">
        <color rgb="FFFFFFFF"/>
      </bottom>
      <diagonal/>
    </border>
    <border>
      <left/>
      <right/>
      <top/>
      <bottom style="thin">
        <color rgb="FFFFFFFF"/>
      </bottom>
      <diagonal/>
    </border>
    <border>
      <left/>
      <right style="thin">
        <color rgb="FFFFFFFF"/>
      </right>
      <top/>
      <bottom style="thin">
        <color rgb="FFFFFFFF"/>
      </bottom>
      <diagonal/>
    </border>
    <border>
      <left style="thin">
        <color rgb="FFFFFFFF"/>
      </left>
      <right/>
      <top/>
      <bottom/>
      <diagonal/>
    </border>
    <border>
      <left style="thin">
        <color rgb="FFFFFFFF"/>
      </left>
      <right/>
      <top style="thin">
        <color rgb="FFFFFFFF"/>
      </top>
      <bottom/>
      <diagonal/>
    </border>
    <border>
      <left/>
      <right/>
      <top style="thin">
        <color rgb="FFFFFFFF"/>
      </top>
      <bottom/>
      <diagonal/>
    </border>
    <border>
      <left/>
      <right style="thin">
        <color rgb="FFFFFFFF"/>
      </right>
      <top style="thin">
        <color rgb="FFFFFFFF"/>
      </top>
      <bottom/>
      <diagonal/>
    </border>
    <border>
      <left/>
      <right/>
      <top/>
      <bottom style="thin">
        <color rgb="FF231F20"/>
      </bottom>
      <diagonal/>
    </border>
    <border>
      <left/>
      <right/>
      <top style="thin">
        <color rgb="FF231F20"/>
      </top>
      <bottom/>
      <diagonal/>
    </border>
    <border>
      <left/>
      <right/>
      <top style="thin">
        <color rgb="FF231F20"/>
      </top>
      <bottom style="thin">
        <color rgb="FF231F20"/>
      </bottom>
      <diagonal/>
    </border>
    <border>
      <left/>
      <right style="thin">
        <color rgb="FFFFFFFF"/>
      </right>
      <top style="thin">
        <color rgb="FF231F20"/>
      </top>
      <bottom/>
      <diagonal/>
    </border>
    <border>
      <left style="thin">
        <color rgb="FFFFFFFF"/>
      </left>
      <right/>
      <top style="thin">
        <color rgb="FF231F20"/>
      </top>
      <bottom style="thin">
        <color rgb="FF231F20"/>
      </bottom>
      <diagonal/>
    </border>
    <border>
      <left/>
      <right style="thin">
        <color rgb="FFFFFFFF"/>
      </right>
      <top style="thin">
        <color rgb="FF231F20"/>
      </top>
      <bottom style="thin">
        <color rgb="FF231F20"/>
      </bottom>
      <diagonal/>
    </border>
    <border>
      <left/>
      <right/>
      <top/>
      <bottom style="thin">
        <color indexed="64"/>
      </bottom>
      <diagonal/>
    </border>
  </borders>
  <cellStyleXfs count="12">
    <xf numFmtId="0" fontId="0" fillId="0" borderId="0"/>
    <xf numFmtId="43" fontId="1" fillId="0" borderId="0" applyFont="0" applyFill="0" applyBorder="0" applyAlignment="0" applyProtection="0"/>
    <xf numFmtId="0" fontId="3" fillId="0" borderId="0" applyNumberFormat="0" applyFill="0" applyBorder="0" applyAlignment="0" applyProtection="0"/>
    <xf numFmtId="0" fontId="4" fillId="0" borderId="0"/>
    <xf numFmtId="0" fontId="4" fillId="0" borderId="0"/>
    <xf numFmtId="0" fontId="7" fillId="0" borderId="0" applyNumberFormat="0" applyFill="0" applyBorder="0" applyAlignment="0" applyProtection="0"/>
    <xf numFmtId="0" fontId="8" fillId="0" borderId="0"/>
    <xf numFmtId="0" fontId="9" fillId="0" borderId="0" applyNumberFormat="0" applyFill="0" applyBorder="0" applyAlignment="0" applyProtection="0"/>
    <xf numFmtId="0" fontId="1" fillId="0" borderId="0"/>
    <xf numFmtId="0" fontId="1" fillId="0" borderId="0"/>
    <xf numFmtId="9" fontId="1" fillId="0" borderId="0" applyFont="0" applyFill="0" applyBorder="0" applyAlignment="0" applyProtection="0"/>
    <xf numFmtId="44" fontId="1" fillId="0" borderId="0" applyFont="0" applyFill="0" applyBorder="0" applyAlignment="0" applyProtection="0"/>
  </cellStyleXfs>
  <cellXfs count="147">
    <xf numFmtId="0" fontId="0" fillId="0" borderId="0" xfId="0"/>
    <xf numFmtId="0" fontId="3" fillId="0" borderId="0" xfId="2"/>
    <xf numFmtId="0" fontId="4" fillId="0" borderId="0" xfId="3"/>
    <xf numFmtId="0" fontId="5" fillId="0" borderId="0" xfId="3" applyFont="1" applyAlignment="1"/>
    <xf numFmtId="0" fontId="6" fillId="0" borderId="0" xfId="3" applyFont="1" applyAlignment="1"/>
    <xf numFmtId="0" fontId="4" fillId="0" borderId="0" xfId="4" applyAlignment="1">
      <alignment wrapText="1"/>
    </xf>
    <xf numFmtId="0" fontId="3" fillId="0" borderId="0" xfId="2" applyAlignment="1"/>
    <xf numFmtId="0" fontId="2" fillId="0" borderId="0" xfId="0" applyFont="1"/>
    <xf numFmtId="0" fontId="0" fillId="0" borderId="0" xfId="0" quotePrefix="1"/>
    <xf numFmtId="0" fontId="9" fillId="0" borderId="0" xfId="7"/>
    <xf numFmtId="0" fontId="1" fillId="0" borderId="0" xfId="8"/>
    <xf numFmtId="0" fontId="1" fillId="0" borderId="0" xfId="8" applyFill="1"/>
    <xf numFmtId="0" fontId="0" fillId="0" borderId="0" xfId="8" applyFont="1" applyFill="1"/>
    <xf numFmtId="0" fontId="1" fillId="0" borderId="0" xfId="9"/>
    <xf numFmtId="0" fontId="1" fillId="0" borderId="0" xfId="9" applyFill="1"/>
    <xf numFmtId="0" fontId="0" fillId="0" borderId="0" xfId="9" applyFont="1" applyFill="1"/>
    <xf numFmtId="0" fontId="10" fillId="0" borderId="0" xfId="9" applyFont="1" applyAlignment="1">
      <alignment horizontal="center"/>
    </xf>
    <xf numFmtId="166" fontId="1" fillId="0" borderId="0" xfId="1" applyNumberFormat="1"/>
    <xf numFmtId="0" fontId="5" fillId="0" borderId="0" xfId="9" applyFont="1"/>
    <xf numFmtId="2" fontId="1" fillId="0" borderId="0" xfId="9" applyNumberFormat="1"/>
    <xf numFmtId="164" fontId="1" fillId="0" borderId="0" xfId="1" applyNumberFormat="1"/>
    <xf numFmtId="0" fontId="0" fillId="0" borderId="0" xfId="9" applyFont="1"/>
    <xf numFmtId="167" fontId="1" fillId="0" borderId="0" xfId="1" applyNumberFormat="1"/>
    <xf numFmtId="0" fontId="0" fillId="0" borderId="0" xfId="0" applyAlignment="1">
      <alignment wrapText="1"/>
    </xf>
    <xf numFmtId="0" fontId="0" fillId="0" borderId="0" xfId="0" applyAlignment="1">
      <alignment vertical="center"/>
    </xf>
    <xf numFmtId="0" fontId="0" fillId="0" borderId="0" xfId="0" applyAlignment="1">
      <alignment horizontal="right" vertical="center"/>
    </xf>
    <xf numFmtId="0" fontId="0" fillId="0" borderId="0" xfId="0" applyAlignment="1">
      <alignment vertical="center" wrapText="1"/>
    </xf>
    <xf numFmtId="3" fontId="0" fillId="0" borderId="0" xfId="0" applyNumberFormat="1" applyAlignment="1">
      <alignment vertical="center"/>
    </xf>
    <xf numFmtId="0" fontId="2" fillId="3" borderId="0" xfId="0" applyFont="1" applyFill="1"/>
    <xf numFmtId="0" fontId="0" fillId="3" borderId="0" xfId="0" applyFill="1"/>
    <xf numFmtId="165" fontId="0" fillId="0" borderId="0" xfId="1" applyNumberFormat="1" applyFont="1"/>
    <xf numFmtId="165" fontId="0" fillId="0" borderId="0" xfId="0" applyNumberFormat="1"/>
    <xf numFmtId="0" fontId="2" fillId="0" borderId="0" xfId="0" applyFont="1" applyAlignment="1">
      <alignment wrapText="1"/>
    </xf>
    <xf numFmtId="0" fontId="0" fillId="0" borderId="0" xfId="8" applyFont="1"/>
    <xf numFmtId="165" fontId="1" fillId="0" borderId="0" xfId="9" applyNumberFormat="1"/>
    <xf numFmtId="43" fontId="1" fillId="0" borderId="0" xfId="9" applyNumberFormat="1"/>
    <xf numFmtId="168" fontId="0" fillId="0" borderId="0" xfId="10" applyNumberFormat="1" applyFont="1"/>
    <xf numFmtId="168" fontId="0" fillId="0" borderId="0" xfId="0" applyNumberFormat="1"/>
    <xf numFmtId="10" fontId="0" fillId="0" borderId="0" xfId="10" applyNumberFormat="1" applyFont="1"/>
    <xf numFmtId="10" fontId="0" fillId="0" borderId="0" xfId="0" applyNumberFormat="1"/>
    <xf numFmtId="10" fontId="1" fillId="0" borderId="0" xfId="10" applyNumberFormat="1"/>
    <xf numFmtId="0" fontId="0" fillId="2" borderId="0" xfId="8" applyFont="1" applyFill="1"/>
    <xf numFmtId="165" fontId="0" fillId="2" borderId="0" xfId="1" applyNumberFormat="1" applyFont="1" applyFill="1"/>
    <xf numFmtId="165" fontId="0" fillId="0" borderId="0" xfId="1" applyNumberFormat="1" applyFont="1" applyFill="1"/>
    <xf numFmtId="0" fontId="0" fillId="4" borderId="0" xfId="0" applyFill="1" applyAlignment="1">
      <alignment vertical="center" wrapText="1"/>
    </xf>
    <xf numFmtId="0" fontId="0" fillId="4" borderId="0" xfId="0" applyFill="1"/>
    <xf numFmtId="0" fontId="0" fillId="4" borderId="0" xfId="0" applyFill="1" applyAlignment="1">
      <alignment horizontal="right"/>
    </xf>
    <xf numFmtId="0" fontId="10" fillId="4" borderId="0" xfId="9" applyFont="1" applyFill="1" applyAlignment="1">
      <alignment horizontal="center"/>
    </xf>
    <xf numFmtId="0" fontId="0" fillId="4" borderId="0" xfId="9" applyFont="1" applyFill="1"/>
    <xf numFmtId="10" fontId="0" fillId="4" borderId="0" xfId="10" applyNumberFormat="1" applyFont="1" applyFill="1"/>
    <xf numFmtId="169" fontId="0" fillId="0" borderId="0" xfId="0" applyNumberFormat="1"/>
    <xf numFmtId="0" fontId="1" fillId="0" borderId="0" xfId="8" applyAlignment="1">
      <alignment horizontal="center"/>
    </xf>
    <xf numFmtId="0" fontId="11" fillId="0" borderId="0" xfId="0" applyFont="1" applyFill="1" applyBorder="1" applyAlignment="1">
      <alignment horizontal="left" vertical="top"/>
    </xf>
    <xf numFmtId="0" fontId="0" fillId="0" borderId="0" xfId="0" applyFill="1" applyBorder="1" applyAlignment="1">
      <alignment horizontal="left" vertical="top"/>
    </xf>
    <xf numFmtId="0" fontId="13" fillId="0" borderId="0" xfId="0" applyFont="1" applyFill="1" applyBorder="1" applyAlignment="1">
      <alignment horizontal="left" vertical="top"/>
    </xf>
    <xf numFmtId="0" fontId="17" fillId="0" borderId="0" xfId="0" applyFont="1" applyFill="1" applyBorder="1" applyAlignment="1">
      <alignment horizontal="left" vertical="top"/>
    </xf>
    <xf numFmtId="0" fontId="21" fillId="0" borderId="0" xfId="0" applyFont="1" applyFill="1" applyBorder="1" applyAlignment="1">
      <alignment horizontal="left" vertical="top"/>
    </xf>
    <xf numFmtId="0" fontId="0" fillId="5" borderId="0" xfId="0" applyFill="1" applyBorder="1" applyAlignment="1">
      <alignment horizontal="left" vertical="top" wrapText="1"/>
    </xf>
    <xf numFmtId="0" fontId="0" fillId="5" borderId="1" xfId="0" applyFill="1" applyBorder="1" applyAlignment="1">
      <alignment horizontal="left" vertical="top" wrapText="1"/>
    </xf>
    <xf numFmtId="0" fontId="0" fillId="5" borderId="2" xfId="0" applyFill="1" applyBorder="1" applyAlignment="1">
      <alignment horizontal="left" vertical="top" wrapText="1" indent="12"/>
    </xf>
    <xf numFmtId="0" fontId="0" fillId="5" borderId="3" xfId="0" applyFill="1" applyBorder="1" applyAlignment="1">
      <alignment horizontal="left" vertical="top" wrapText="1" indent="12"/>
    </xf>
    <xf numFmtId="0" fontId="0" fillId="5" borderId="4" xfId="0" applyFill="1" applyBorder="1" applyAlignment="1">
      <alignment horizontal="left" vertical="top" wrapText="1" indent="12"/>
    </xf>
    <xf numFmtId="0" fontId="0" fillId="5" borderId="5" xfId="0" applyFill="1" applyBorder="1" applyAlignment="1">
      <alignment horizontal="left" vertical="top" wrapText="1"/>
    </xf>
    <xf numFmtId="0" fontId="17" fillId="5" borderId="5" xfId="0" applyFont="1" applyFill="1" applyBorder="1" applyAlignment="1">
      <alignment horizontal="right" vertical="top" wrapText="1"/>
    </xf>
    <xf numFmtId="0" fontId="17" fillId="5" borderId="0" xfId="0" applyFont="1" applyFill="1" applyBorder="1" applyAlignment="1">
      <alignment horizontal="right" vertical="top" wrapText="1"/>
    </xf>
    <xf numFmtId="0" fontId="17" fillId="5" borderId="0" xfId="0" applyFont="1" applyFill="1" applyBorder="1" applyAlignment="1">
      <alignment horizontal="left" vertical="top" wrapText="1"/>
    </xf>
    <xf numFmtId="0" fontId="17" fillId="5" borderId="1" xfId="0" applyFont="1" applyFill="1" applyBorder="1" applyAlignment="1">
      <alignment horizontal="left" vertical="top" wrapText="1"/>
    </xf>
    <xf numFmtId="0" fontId="17" fillId="6" borderId="6" xfId="0" applyFont="1" applyFill="1" applyBorder="1" applyAlignment="1">
      <alignment horizontal="right" vertical="top" wrapText="1"/>
    </xf>
    <xf numFmtId="0" fontId="17" fillId="6" borderId="7" xfId="0" applyFont="1" applyFill="1" applyBorder="1" applyAlignment="1">
      <alignment horizontal="right" vertical="top" wrapText="1"/>
    </xf>
    <xf numFmtId="0" fontId="17" fillId="6" borderId="8" xfId="0" applyFont="1" applyFill="1" applyBorder="1" applyAlignment="1">
      <alignment horizontal="right" vertical="top" wrapText="1"/>
    </xf>
    <xf numFmtId="0" fontId="17" fillId="5" borderId="1" xfId="0" applyFont="1" applyFill="1" applyBorder="1" applyAlignment="1">
      <alignment horizontal="right" vertical="top" wrapText="1"/>
    </xf>
    <xf numFmtId="0" fontId="18" fillId="7" borderId="0" xfId="0" applyFont="1" applyFill="1" applyBorder="1" applyAlignment="1">
      <alignment horizontal="left" vertical="top" wrapText="1"/>
    </xf>
    <xf numFmtId="3" fontId="19" fillId="7" borderId="0" xfId="0" applyNumberFormat="1" applyFont="1" applyFill="1" applyBorder="1" applyAlignment="1">
      <alignment horizontal="right" vertical="top" shrinkToFit="1"/>
    </xf>
    <xf numFmtId="1" fontId="19" fillId="7" borderId="0" xfId="0" applyNumberFormat="1" applyFont="1" applyFill="1" applyBorder="1" applyAlignment="1">
      <alignment horizontal="right" vertical="top" shrinkToFit="1"/>
    </xf>
    <xf numFmtId="0" fontId="18" fillId="7" borderId="0" xfId="0" applyFont="1" applyFill="1" applyBorder="1" applyAlignment="1">
      <alignment horizontal="right" vertical="top" wrapText="1"/>
    </xf>
    <xf numFmtId="170" fontId="19" fillId="7" borderId="0" xfId="0" applyNumberFormat="1" applyFont="1" applyFill="1" applyBorder="1" applyAlignment="1">
      <alignment horizontal="right" vertical="top" shrinkToFit="1"/>
    </xf>
    <xf numFmtId="0" fontId="18" fillId="0" borderId="0" xfId="0" applyFont="1" applyFill="1" applyBorder="1" applyAlignment="1">
      <alignment horizontal="left" vertical="top" wrapText="1"/>
    </xf>
    <xf numFmtId="3" fontId="19" fillId="0" borderId="0" xfId="0" applyNumberFormat="1" applyFont="1" applyFill="1" applyBorder="1" applyAlignment="1">
      <alignment horizontal="right" vertical="top" shrinkToFit="1"/>
    </xf>
    <xf numFmtId="1" fontId="19" fillId="0" borderId="0" xfId="0" applyNumberFormat="1" applyFont="1" applyFill="1" applyBorder="1" applyAlignment="1">
      <alignment horizontal="right" vertical="top" shrinkToFit="1"/>
    </xf>
    <xf numFmtId="0" fontId="18" fillId="0" borderId="0" xfId="0" applyFont="1" applyFill="1" applyBorder="1" applyAlignment="1">
      <alignment horizontal="right" vertical="top" wrapText="1"/>
    </xf>
    <xf numFmtId="0" fontId="18" fillId="0" borderId="9" xfId="0" applyFont="1" applyFill="1" applyBorder="1" applyAlignment="1">
      <alignment horizontal="left" vertical="top" wrapText="1"/>
    </xf>
    <xf numFmtId="3" fontId="19" fillId="0" borderId="9" xfId="0" applyNumberFormat="1" applyFont="1" applyFill="1" applyBorder="1" applyAlignment="1">
      <alignment horizontal="right" vertical="top" shrinkToFit="1"/>
    </xf>
    <xf numFmtId="1" fontId="19" fillId="0" borderId="9" xfId="0" applyNumberFormat="1" applyFont="1" applyFill="1" applyBorder="1" applyAlignment="1">
      <alignment horizontal="right" vertical="top" shrinkToFit="1"/>
    </xf>
    <xf numFmtId="0" fontId="17" fillId="0" borderId="10" xfId="0" applyFont="1" applyFill="1" applyBorder="1" applyAlignment="1">
      <alignment horizontal="left" vertical="top" wrapText="1"/>
    </xf>
    <xf numFmtId="3" fontId="20" fillId="0" borderId="11" xfId="0" applyNumberFormat="1" applyFont="1" applyFill="1" applyBorder="1" applyAlignment="1">
      <alignment horizontal="right" vertical="top" shrinkToFit="1"/>
    </xf>
    <xf numFmtId="170" fontId="20" fillId="0" borderId="11" xfId="0" applyNumberFormat="1" applyFont="1" applyFill="1" applyBorder="1" applyAlignment="1">
      <alignment horizontal="right" vertical="top" shrinkToFit="1"/>
    </xf>
    <xf numFmtId="1" fontId="20" fillId="0" borderId="11" xfId="0" applyNumberFormat="1" applyFont="1" applyFill="1" applyBorder="1" applyAlignment="1">
      <alignment horizontal="right" vertical="top" shrinkToFit="1"/>
    </xf>
    <xf numFmtId="0" fontId="18" fillId="0" borderId="9" xfId="0" applyFont="1" applyFill="1" applyBorder="1" applyAlignment="1">
      <alignment horizontal="right" vertical="top" wrapText="1"/>
    </xf>
    <xf numFmtId="0" fontId="0" fillId="5" borderId="0" xfId="0" applyFill="1" applyBorder="1" applyAlignment="1">
      <alignment horizontal="left" vertical="center" wrapText="1"/>
    </xf>
    <xf numFmtId="0" fontId="0" fillId="5" borderId="1" xfId="0" applyFill="1" applyBorder="1" applyAlignment="1">
      <alignment horizontal="left" vertical="center" wrapText="1"/>
    </xf>
    <xf numFmtId="0" fontId="0" fillId="5" borderId="5" xfId="0" applyFill="1" applyBorder="1" applyAlignment="1">
      <alignment horizontal="left" vertical="center" wrapText="1"/>
    </xf>
    <xf numFmtId="0" fontId="17" fillId="0" borderId="12" xfId="0" applyFont="1" applyFill="1" applyBorder="1" applyAlignment="1">
      <alignment horizontal="left" vertical="top" wrapText="1"/>
    </xf>
    <xf numFmtId="3" fontId="20" fillId="0" borderId="13" xfId="0" applyNumberFormat="1" applyFont="1" applyFill="1" applyBorder="1" applyAlignment="1">
      <alignment horizontal="right" vertical="top" shrinkToFit="1"/>
    </xf>
    <xf numFmtId="3" fontId="20" fillId="0" borderId="14" xfId="0" applyNumberFormat="1" applyFont="1" applyFill="1" applyBorder="1" applyAlignment="1">
      <alignment horizontal="right" vertical="top" shrinkToFit="1"/>
    </xf>
    <xf numFmtId="170" fontId="20" fillId="0" borderId="13" xfId="0" applyNumberFormat="1" applyFont="1" applyFill="1" applyBorder="1" applyAlignment="1">
      <alignment horizontal="right" vertical="top" shrinkToFit="1"/>
    </xf>
    <xf numFmtId="3" fontId="20" fillId="0" borderId="13" xfId="0" applyNumberFormat="1" applyFont="1" applyFill="1" applyBorder="1" applyAlignment="1">
      <alignment horizontal="left" vertical="top" indent="4" shrinkToFit="1"/>
    </xf>
    <xf numFmtId="3" fontId="20" fillId="0" borderId="11" xfId="0" applyNumberFormat="1" applyFont="1" applyFill="1" applyBorder="1" applyAlignment="1">
      <alignment horizontal="left" vertical="top" indent="4" shrinkToFit="1"/>
    </xf>
    <xf numFmtId="3" fontId="20" fillId="0" borderId="11" xfId="0" applyNumberFormat="1" applyFont="1" applyFill="1" applyBorder="1" applyAlignment="1">
      <alignment horizontal="left" vertical="top" indent="2" shrinkToFit="1"/>
    </xf>
    <xf numFmtId="3" fontId="20" fillId="0" borderId="11" xfId="0" applyNumberFormat="1" applyFont="1" applyFill="1" applyBorder="1" applyAlignment="1">
      <alignment horizontal="center" vertical="top" shrinkToFit="1"/>
    </xf>
    <xf numFmtId="3" fontId="20" fillId="0" borderId="14" xfId="0" applyNumberFormat="1" applyFont="1" applyFill="1" applyBorder="1" applyAlignment="1">
      <alignment horizontal="left" vertical="top" indent="2" shrinkToFit="1"/>
    </xf>
    <xf numFmtId="3" fontId="20" fillId="0" borderId="14" xfId="0" applyNumberFormat="1" applyFont="1" applyFill="1" applyBorder="1" applyAlignment="1">
      <alignment horizontal="left" vertical="top" indent="4" shrinkToFit="1"/>
    </xf>
    <xf numFmtId="170" fontId="20" fillId="0" borderId="13" xfId="0" applyNumberFormat="1" applyFont="1" applyFill="1" applyBorder="1" applyAlignment="1">
      <alignment horizontal="left" vertical="top" indent="2" shrinkToFit="1"/>
    </xf>
    <xf numFmtId="170" fontId="20" fillId="0" borderId="11" xfId="0" applyNumberFormat="1" applyFont="1" applyFill="1" applyBorder="1" applyAlignment="1">
      <alignment horizontal="left" vertical="top" indent="2" shrinkToFit="1"/>
    </xf>
    <xf numFmtId="165" fontId="1" fillId="0" borderId="0" xfId="1" applyNumberFormat="1"/>
    <xf numFmtId="14" fontId="0" fillId="0" borderId="0" xfId="0" applyNumberFormat="1" applyAlignment="1">
      <alignment vertical="center" wrapText="1"/>
    </xf>
    <xf numFmtId="168" fontId="0" fillId="0" borderId="0" xfId="10" applyNumberFormat="1" applyFont="1" applyAlignment="1">
      <alignment wrapText="1"/>
    </xf>
    <xf numFmtId="0" fontId="0" fillId="8" borderId="0" xfId="0" applyFill="1"/>
    <xf numFmtId="0" fontId="0" fillId="8" borderId="0" xfId="0" applyFill="1" applyAlignment="1">
      <alignment wrapText="1"/>
    </xf>
    <xf numFmtId="168" fontId="0" fillId="8" borderId="0" xfId="0" applyNumberFormat="1" applyFill="1"/>
    <xf numFmtId="168" fontId="0" fillId="4" borderId="0" xfId="0" applyNumberFormat="1" applyFill="1"/>
    <xf numFmtId="168" fontId="1" fillId="0" borderId="0" xfId="10" applyNumberFormat="1"/>
    <xf numFmtId="165" fontId="0" fillId="0" borderId="0" xfId="1" applyNumberFormat="1" applyFont="1" applyAlignment="1">
      <alignment wrapText="1"/>
    </xf>
    <xf numFmtId="165" fontId="0" fillId="4" borderId="0" xfId="0" applyNumberFormat="1" applyFill="1"/>
    <xf numFmtId="43" fontId="0" fillId="0" borderId="0" xfId="1" applyFont="1"/>
    <xf numFmtId="164" fontId="0" fillId="0" borderId="0" xfId="1" applyNumberFormat="1" applyFont="1"/>
    <xf numFmtId="166" fontId="0" fillId="0" borderId="0" xfId="0" applyNumberFormat="1"/>
    <xf numFmtId="3" fontId="0" fillId="0" borderId="0" xfId="0" applyNumberFormat="1"/>
    <xf numFmtId="3" fontId="0" fillId="0" borderId="15" xfId="0" applyNumberFormat="1" applyBorder="1"/>
    <xf numFmtId="168" fontId="0" fillId="0" borderId="15" xfId="10" applyNumberFormat="1" applyFont="1" applyBorder="1"/>
    <xf numFmtId="0" fontId="0" fillId="0" borderId="0" xfId="0" applyAlignment="1">
      <alignment horizontal="left" indent="1"/>
    </xf>
    <xf numFmtId="16" fontId="0" fillId="0" borderId="0" xfId="0" applyNumberFormat="1"/>
    <xf numFmtId="6" fontId="0" fillId="0" borderId="0" xfId="0" applyNumberFormat="1"/>
    <xf numFmtId="0" fontId="2" fillId="2" borderId="0" xfId="0" applyFont="1" applyFill="1"/>
    <xf numFmtId="0" fontId="0" fillId="2" borderId="0" xfId="0" applyFill="1"/>
    <xf numFmtId="165" fontId="2" fillId="0" borderId="0" xfId="0" applyNumberFormat="1" applyFont="1"/>
    <xf numFmtId="165" fontId="0" fillId="8" borderId="0" xfId="1" applyNumberFormat="1" applyFont="1" applyFill="1"/>
    <xf numFmtId="171" fontId="0" fillId="8" borderId="0" xfId="11" applyNumberFormat="1" applyFont="1" applyFill="1"/>
    <xf numFmtId="0" fontId="0" fillId="9" borderId="0" xfId="0" applyFill="1" applyAlignment="1">
      <alignment vertical="center" wrapText="1"/>
    </xf>
    <xf numFmtId="0" fontId="0" fillId="4" borderId="0" xfId="0" applyFill="1" applyAlignment="1">
      <alignment wrapText="1"/>
    </xf>
    <xf numFmtId="0" fontId="0" fillId="10" borderId="0" xfId="0" applyFill="1" applyAlignment="1">
      <alignment vertical="center" wrapText="1"/>
    </xf>
    <xf numFmtId="167" fontId="0" fillId="0" borderId="0" xfId="1" applyNumberFormat="1" applyFont="1"/>
    <xf numFmtId="0" fontId="0" fillId="4" borderId="0" xfId="0" applyFill="1" applyAlignment="1">
      <alignment vertical="center"/>
    </xf>
    <xf numFmtId="0" fontId="24" fillId="0" borderId="0" xfId="0" applyFont="1"/>
    <xf numFmtId="0" fontId="0" fillId="10" borderId="0" xfId="0" applyFill="1"/>
    <xf numFmtId="0" fontId="2" fillId="10" borderId="0" xfId="0" applyFont="1" applyFill="1"/>
    <xf numFmtId="0" fontId="25" fillId="0" borderId="0" xfId="9" applyFont="1"/>
    <xf numFmtId="0" fontId="0" fillId="0" borderId="0" xfId="0" applyFont="1"/>
    <xf numFmtId="2" fontId="0" fillId="0" borderId="0" xfId="0" applyNumberFormat="1" applyAlignment="1">
      <alignment vertical="center"/>
    </xf>
    <xf numFmtId="172" fontId="0" fillId="0" borderId="0" xfId="0" applyNumberFormat="1" applyAlignment="1">
      <alignment vertical="center"/>
    </xf>
    <xf numFmtId="172" fontId="0" fillId="0" borderId="0" xfId="10" applyNumberFormat="1" applyFont="1" applyAlignment="1">
      <alignment vertical="center"/>
    </xf>
    <xf numFmtId="11" fontId="0" fillId="0" borderId="0" xfId="0" applyNumberFormat="1" applyAlignment="1">
      <alignment vertical="center" wrapText="1"/>
    </xf>
    <xf numFmtId="0" fontId="0" fillId="0" borderId="0" xfId="0" applyAlignment="1">
      <alignment horizontal="right"/>
    </xf>
    <xf numFmtId="0" fontId="0" fillId="0" borderId="0" xfId="0" applyFont="1" applyAlignment="1">
      <alignment horizontal="right"/>
    </xf>
    <xf numFmtId="1" fontId="1" fillId="0" borderId="0" xfId="1" applyNumberFormat="1"/>
    <xf numFmtId="1" fontId="0" fillId="0" borderId="0" xfId="1" applyNumberFormat="1" applyFont="1"/>
    <xf numFmtId="0" fontId="0" fillId="0" borderId="0" xfId="0" applyFill="1"/>
    <xf numFmtId="1" fontId="1" fillId="0" borderId="0" xfId="9" applyNumberFormat="1"/>
  </cellXfs>
  <cellStyles count="12">
    <cellStyle name="Comma" xfId="1" builtinId="3"/>
    <cellStyle name="Currency" xfId="11" builtinId="4"/>
    <cellStyle name="Hyperlink" xfId="2" builtinId="8"/>
    <cellStyle name="Hyperlink 2" xfId="5" xr:uid="{00000000-0005-0000-0000-000003000000}"/>
    <cellStyle name="Hyperlink 2 2" xfId="7" xr:uid="{00000000-0005-0000-0000-000004000000}"/>
    <cellStyle name="Normal" xfId="0" builtinId="0"/>
    <cellStyle name="Normal 2" xfId="3" xr:uid="{00000000-0005-0000-0000-000006000000}"/>
    <cellStyle name="Normal 3" xfId="6" xr:uid="{00000000-0005-0000-0000-000007000000}"/>
    <cellStyle name="Normal 4" xfId="4" xr:uid="{00000000-0005-0000-0000-000008000000}"/>
    <cellStyle name="Normal 5" xfId="8" xr:uid="{00000000-0005-0000-0000-000009000000}"/>
    <cellStyle name="Normal 8" xfId="9" xr:uid="{00000000-0005-0000-0000-00000A000000}"/>
    <cellStyle name="Percent" xfId="10"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38.png"/></Relationships>
</file>

<file path=xl/drawings/_rels/drawing11.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4" Type="http://schemas.openxmlformats.org/officeDocument/2006/relationships/image" Target="../media/image4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6.png"/><Relationship Id="rId3" Type="http://schemas.openxmlformats.org/officeDocument/2006/relationships/image" Target="../media/image41.png"/><Relationship Id="rId7" Type="http://schemas.openxmlformats.org/officeDocument/2006/relationships/image" Target="../media/image45.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44.png"/><Relationship Id="rId5" Type="http://schemas.openxmlformats.org/officeDocument/2006/relationships/image" Target="../media/image43.png"/><Relationship Id="rId4" Type="http://schemas.openxmlformats.org/officeDocument/2006/relationships/image" Target="../media/image42.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 Id="rId4" Type="http://schemas.openxmlformats.org/officeDocument/2006/relationships/image" Target="../media/image50.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_rels/drawing5.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0" Type="http://schemas.openxmlformats.org/officeDocument/2006/relationships/image" Target="../media/image30.png"/><Relationship Id="rId4" Type="http://schemas.openxmlformats.org/officeDocument/2006/relationships/image" Target="../media/image24.png"/><Relationship Id="rId9" Type="http://schemas.openxmlformats.org/officeDocument/2006/relationships/image" Target="../media/image29.png"/></Relationships>
</file>

<file path=xl/drawings/_rels/drawing6.xml.rels><?xml version="1.0" encoding="UTF-8" standalone="yes"?>
<Relationships xmlns="http://schemas.openxmlformats.org/package/2006/relationships"><Relationship Id="rId1" Type="http://schemas.openxmlformats.org/officeDocument/2006/relationships/image" Target="../media/image34.png"/></Relationships>
</file>

<file path=xl/drawings/_rels/drawing7.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 Id="rId4" Type="http://schemas.openxmlformats.org/officeDocument/2006/relationships/image" Target="../media/image37.png"/></Relationships>
</file>

<file path=xl/drawings/_rels/drawing8.xml.rels><?xml version="1.0" encoding="UTF-8" standalone="yes"?>
<Relationships xmlns="http://schemas.openxmlformats.org/package/2006/relationships"><Relationship Id="rId1" Type="http://schemas.openxmlformats.org/officeDocument/2006/relationships/image" Target="../media/image38.png"/></Relationships>
</file>

<file path=xl/drawings/_rels/drawing9.xml.rels><?xml version="1.0" encoding="UTF-8" standalone="yes"?>
<Relationships xmlns="http://schemas.openxmlformats.org/package/2006/relationships"><Relationship Id="rId1"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12</xdr:col>
      <xdr:colOff>75352</xdr:colOff>
      <xdr:row>47</xdr:row>
      <xdr:rowOff>179881</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609600" y="381000"/>
          <a:ext cx="6780952" cy="8752381"/>
        </a:xfrm>
        <a:prstGeom prst="rect">
          <a:avLst/>
        </a:prstGeom>
      </xdr:spPr>
    </xdr:pic>
    <xdr:clientData/>
  </xdr:twoCellAnchor>
  <xdr:twoCellAnchor editAs="oneCell">
    <xdr:from>
      <xdr:col>17</xdr:col>
      <xdr:colOff>0</xdr:colOff>
      <xdr:row>5</xdr:row>
      <xdr:rowOff>0</xdr:rowOff>
    </xdr:from>
    <xdr:to>
      <xdr:col>27</xdr:col>
      <xdr:colOff>570667</xdr:colOff>
      <xdr:row>14</xdr:row>
      <xdr:rowOff>190262</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10363200" y="952500"/>
          <a:ext cx="6666667" cy="1904762"/>
        </a:xfrm>
        <a:prstGeom prst="rect">
          <a:avLst/>
        </a:prstGeom>
      </xdr:spPr>
    </xdr:pic>
    <xdr:clientData/>
  </xdr:twoCellAnchor>
  <xdr:twoCellAnchor editAs="oneCell">
    <xdr:from>
      <xdr:col>15</xdr:col>
      <xdr:colOff>0</xdr:colOff>
      <xdr:row>16</xdr:row>
      <xdr:rowOff>0</xdr:rowOff>
    </xdr:from>
    <xdr:to>
      <xdr:col>26</xdr:col>
      <xdr:colOff>113448</xdr:colOff>
      <xdr:row>62</xdr:row>
      <xdr:rowOff>17952</xdr:rowOff>
    </xdr:to>
    <xdr:pic>
      <xdr:nvPicPr>
        <xdr:cNvPr id="4" name="Picture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9144000" y="3048000"/>
          <a:ext cx="6819048" cy="87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495300</xdr:colOff>
      <xdr:row>0</xdr:row>
      <xdr:rowOff>19050</xdr:rowOff>
    </xdr:from>
    <xdr:to>
      <xdr:col>21</xdr:col>
      <xdr:colOff>427795</xdr:colOff>
      <xdr:row>37</xdr:row>
      <xdr:rowOff>37217</xdr:rowOff>
    </xdr:to>
    <xdr:pic>
      <xdr:nvPicPr>
        <xdr:cNvPr id="2" name="Picture 1">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a:stretch>
          <a:fillRect/>
        </a:stretch>
      </xdr:blipFill>
      <xdr:spPr>
        <a:xfrm>
          <a:off x="6591300" y="19050"/>
          <a:ext cx="6638095" cy="706666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18</xdr:col>
      <xdr:colOff>552450</xdr:colOff>
      <xdr:row>23</xdr:row>
      <xdr:rowOff>57150</xdr:rowOff>
    </xdr:from>
    <xdr:to>
      <xdr:col>30</xdr:col>
      <xdr:colOff>8678</xdr:colOff>
      <xdr:row>64</xdr:row>
      <xdr:rowOff>84650</xdr:rowOff>
    </xdr:to>
    <xdr:pic>
      <xdr:nvPicPr>
        <xdr:cNvPr id="2" name="Picture 1">
          <a:extLst>
            <a:ext uri="{FF2B5EF4-FFF2-40B4-BE49-F238E27FC236}">
              <a16:creationId xmlns:a16="http://schemas.microsoft.com/office/drawing/2014/main" id="{00000000-0008-0000-1D00-000002000000}"/>
            </a:ext>
          </a:extLst>
        </xdr:cNvPr>
        <xdr:cNvPicPr>
          <a:picLocks noChangeAspect="1"/>
        </xdr:cNvPicPr>
      </xdr:nvPicPr>
      <xdr:blipFill>
        <a:blip xmlns:r="http://schemas.openxmlformats.org/officeDocument/2006/relationships" r:embed="rId1"/>
        <a:stretch>
          <a:fillRect/>
        </a:stretch>
      </xdr:blipFill>
      <xdr:spPr>
        <a:xfrm>
          <a:off x="11915775" y="4629150"/>
          <a:ext cx="6771428" cy="8600000"/>
        </a:xfrm>
        <a:prstGeom prst="rect">
          <a:avLst/>
        </a:prstGeom>
      </xdr:spPr>
    </xdr:pic>
    <xdr:clientData/>
  </xdr:twoCellAnchor>
  <xdr:twoCellAnchor editAs="oneCell">
    <xdr:from>
      <xdr:col>17</xdr:col>
      <xdr:colOff>476250</xdr:colOff>
      <xdr:row>64</xdr:row>
      <xdr:rowOff>76200</xdr:rowOff>
    </xdr:from>
    <xdr:to>
      <xdr:col>28</xdr:col>
      <xdr:colOff>56364</xdr:colOff>
      <xdr:row>109</xdr:row>
      <xdr:rowOff>132271</xdr:rowOff>
    </xdr:to>
    <xdr:pic>
      <xdr:nvPicPr>
        <xdr:cNvPr id="3" name="Picture 2">
          <a:extLst>
            <a:ext uri="{FF2B5EF4-FFF2-40B4-BE49-F238E27FC236}">
              <a16:creationId xmlns:a16="http://schemas.microsoft.com/office/drawing/2014/main" id="{00000000-0008-0000-1D00-000003000000}"/>
            </a:ext>
          </a:extLst>
        </xdr:cNvPr>
        <xdr:cNvPicPr>
          <a:picLocks noChangeAspect="1"/>
        </xdr:cNvPicPr>
      </xdr:nvPicPr>
      <xdr:blipFill>
        <a:blip xmlns:r="http://schemas.openxmlformats.org/officeDocument/2006/relationships" r:embed="rId2"/>
        <a:stretch>
          <a:fillRect/>
        </a:stretch>
      </xdr:blipFill>
      <xdr:spPr>
        <a:xfrm>
          <a:off x="11229975" y="13220700"/>
          <a:ext cx="6285714" cy="8628571"/>
        </a:xfrm>
        <a:prstGeom prst="rect">
          <a:avLst/>
        </a:prstGeom>
      </xdr:spPr>
    </xdr:pic>
    <xdr:clientData/>
  </xdr:twoCellAnchor>
  <xdr:twoCellAnchor editAs="oneCell">
    <xdr:from>
      <xdr:col>18</xdr:col>
      <xdr:colOff>0</xdr:colOff>
      <xdr:row>114</xdr:row>
      <xdr:rowOff>0</xdr:rowOff>
    </xdr:from>
    <xdr:to>
      <xdr:col>28</xdr:col>
      <xdr:colOff>256381</xdr:colOff>
      <xdr:row>160</xdr:row>
      <xdr:rowOff>8428</xdr:rowOff>
    </xdr:to>
    <xdr:pic>
      <xdr:nvPicPr>
        <xdr:cNvPr id="4" name="Picture 3">
          <a:extLst>
            <a:ext uri="{FF2B5EF4-FFF2-40B4-BE49-F238E27FC236}">
              <a16:creationId xmlns:a16="http://schemas.microsoft.com/office/drawing/2014/main" id="{00000000-0008-0000-1D00-000004000000}"/>
            </a:ext>
          </a:extLst>
        </xdr:cNvPr>
        <xdr:cNvPicPr>
          <a:picLocks noChangeAspect="1"/>
        </xdr:cNvPicPr>
      </xdr:nvPicPr>
      <xdr:blipFill>
        <a:blip xmlns:r="http://schemas.openxmlformats.org/officeDocument/2006/relationships" r:embed="rId3"/>
        <a:stretch>
          <a:fillRect/>
        </a:stretch>
      </xdr:blipFill>
      <xdr:spPr>
        <a:xfrm>
          <a:off x="9144000" y="17526000"/>
          <a:ext cx="6352381" cy="8771428"/>
        </a:xfrm>
        <a:prstGeom prst="rect">
          <a:avLst/>
        </a:prstGeom>
      </xdr:spPr>
    </xdr:pic>
    <xdr:clientData/>
  </xdr:twoCellAnchor>
  <xdr:twoCellAnchor editAs="oneCell">
    <xdr:from>
      <xdr:col>18</xdr:col>
      <xdr:colOff>123825</xdr:colOff>
      <xdr:row>161</xdr:row>
      <xdr:rowOff>0</xdr:rowOff>
    </xdr:from>
    <xdr:to>
      <xdr:col>28</xdr:col>
      <xdr:colOff>589730</xdr:colOff>
      <xdr:row>206</xdr:row>
      <xdr:rowOff>65595</xdr:rowOff>
    </xdr:to>
    <xdr:pic>
      <xdr:nvPicPr>
        <xdr:cNvPr id="5" name="Picture 4">
          <a:extLst>
            <a:ext uri="{FF2B5EF4-FFF2-40B4-BE49-F238E27FC236}">
              <a16:creationId xmlns:a16="http://schemas.microsoft.com/office/drawing/2014/main" id="{00000000-0008-0000-1D00-000005000000}"/>
            </a:ext>
          </a:extLst>
        </xdr:cNvPr>
        <xdr:cNvPicPr>
          <a:picLocks noChangeAspect="1"/>
        </xdr:cNvPicPr>
      </xdr:nvPicPr>
      <xdr:blipFill>
        <a:blip xmlns:r="http://schemas.openxmlformats.org/officeDocument/2006/relationships" r:embed="rId4"/>
        <a:stretch>
          <a:fillRect/>
        </a:stretch>
      </xdr:blipFill>
      <xdr:spPr>
        <a:xfrm>
          <a:off x="11487150" y="31623000"/>
          <a:ext cx="6561905" cy="8638095"/>
        </a:xfrm>
        <a:prstGeom prst="rect">
          <a:avLst/>
        </a:prstGeom>
      </xdr:spPr>
    </xdr:pic>
    <xdr:clientData/>
  </xdr:twoCellAnchor>
  <xdr:twoCellAnchor editAs="oneCell">
    <xdr:from>
      <xdr:col>18</xdr:col>
      <xdr:colOff>0</xdr:colOff>
      <xdr:row>208</xdr:row>
      <xdr:rowOff>0</xdr:rowOff>
    </xdr:from>
    <xdr:to>
      <xdr:col>28</xdr:col>
      <xdr:colOff>551619</xdr:colOff>
      <xdr:row>253</xdr:row>
      <xdr:rowOff>65595</xdr:rowOff>
    </xdr:to>
    <xdr:pic>
      <xdr:nvPicPr>
        <xdr:cNvPr id="6" name="Picture 5">
          <a:extLst>
            <a:ext uri="{FF2B5EF4-FFF2-40B4-BE49-F238E27FC236}">
              <a16:creationId xmlns:a16="http://schemas.microsoft.com/office/drawing/2014/main" id="{00000000-0008-0000-1D00-000006000000}"/>
            </a:ext>
          </a:extLst>
        </xdr:cNvPr>
        <xdr:cNvPicPr>
          <a:picLocks noChangeAspect="1"/>
        </xdr:cNvPicPr>
      </xdr:nvPicPr>
      <xdr:blipFill>
        <a:blip xmlns:r="http://schemas.openxmlformats.org/officeDocument/2006/relationships" r:embed="rId5"/>
        <a:stretch>
          <a:fillRect/>
        </a:stretch>
      </xdr:blipFill>
      <xdr:spPr>
        <a:xfrm>
          <a:off x="9144000" y="35433000"/>
          <a:ext cx="6647619" cy="8638095"/>
        </a:xfrm>
        <a:prstGeom prst="rect">
          <a:avLst/>
        </a:prstGeom>
      </xdr:spPr>
    </xdr:pic>
    <xdr:clientData/>
  </xdr:twoCellAnchor>
  <xdr:twoCellAnchor editAs="oneCell">
    <xdr:from>
      <xdr:col>18</xdr:col>
      <xdr:colOff>0</xdr:colOff>
      <xdr:row>255</xdr:row>
      <xdr:rowOff>0</xdr:rowOff>
    </xdr:from>
    <xdr:to>
      <xdr:col>28</xdr:col>
      <xdr:colOff>456381</xdr:colOff>
      <xdr:row>300</xdr:row>
      <xdr:rowOff>132262</xdr:rowOff>
    </xdr:to>
    <xdr:pic>
      <xdr:nvPicPr>
        <xdr:cNvPr id="7" name="Picture 6">
          <a:extLst>
            <a:ext uri="{FF2B5EF4-FFF2-40B4-BE49-F238E27FC236}">
              <a16:creationId xmlns:a16="http://schemas.microsoft.com/office/drawing/2014/main" id="{00000000-0008-0000-1D00-000007000000}"/>
            </a:ext>
          </a:extLst>
        </xdr:cNvPr>
        <xdr:cNvPicPr>
          <a:picLocks noChangeAspect="1"/>
        </xdr:cNvPicPr>
      </xdr:nvPicPr>
      <xdr:blipFill>
        <a:blip xmlns:r="http://schemas.openxmlformats.org/officeDocument/2006/relationships" r:embed="rId6"/>
        <a:stretch>
          <a:fillRect/>
        </a:stretch>
      </xdr:blipFill>
      <xdr:spPr>
        <a:xfrm>
          <a:off x="9144000" y="44386500"/>
          <a:ext cx="6552381" cy="8704762"/>
        </a:xfrm>
        <a:prstGeom prst="rect">
          <a:avLst/>
        </a:prstGeom>
      </xdr:spPr>
    </xdr:pic>
    <xdr:clientData/>
  </xdr:twoCellAnchor>
  <xdr:twoCellAnchor editAs="oneCell">
    <xdr:from>
      <xdr:col>18</xdr:col>
      <xdr:colOff>0</xdr:colOff>
      <xdr:row>302</xdr:row>
      <xdr:rowOff>0</xdr:rowOff>
    </xdr:from>
    <xdr:to>
      <xdr:col>28</xdr:col>
      <xdr:colOff>246857</xdr:colOff>
      <xdr:row>347</xdr:row>
      <xdr:rowOff>37024</xdr:rowOff>
    </xdr:to>
    <xdr:pic>
      <xdr:nvPicPr>
        <xdr:cNvPr id="8" name="Picture 7">
          <a:extLst>
            <a:ext uri="{FF2B5EF4-FFF2-40B4-BE49-F238E27FC236}">
              <a16:creationId xmlns:a16="http://schemas.microsoft.com/office/drawing/2014/main" id="{00000000-0008-0000-1D00-000008000000}"/>
            </a:ext>
          </a:extLst>
        </xdr:cNvPr>
        <xdr:cNvPicPr>
          <a:picLocks noChangeAspect="1"/>
        </xdr:cNvPicPr>
      </xdr:nvPicPr>
      <xdr:blipFill>
        <a:blip xmlns:r="http://schemas.openxmlformats.org/officeDocument/2006/relationships" r:embed="rId7"/>
        <a:stretch>
          <a:fillRect/>
        </a:stretch>
      </xdr:blipFill>
      <xdr:spPr>
        <a:xfrm>
          <a:off x="9144000" y="53340000"/>
          <a:ext cx="6342857" cy="8609524"/>
        </a:xfrm>
        <a:prstGeom prst="rect">
          <a:avLst/>
        </a:prstGeom>
      </xdr:spPr>
    </xdr:pic>
    <xdr:clientData/>
  </xdr:twoCellAnchor>
  <xdr:twoCellAnchor editAs="oneCell">
    <xdr:from>
      <xdr:col>22</xdr:col>
      <xdr:colOff>142875</xdr:colOff>
      <xdr:row>2</xdr:row>
      <xdr:rowOff>104775</xdr:rowOff>
    </xdr:from>
    <xdr:to>
      <xdr:col>26</xdr:col>
      <xdr:colOff>294951</xdr:colOff>
      <xdr:row>11</xdr:row>
      <xdr:rowOff>152156</xdr:rowOff>
    </xdr:to>
    <xdr:pic>
      <xdr:nvPicPr>
        <xdr:cNvPr id="9" name="Picture 8">
          <a:extLst>
            <a:ext uri="{FF2B5EF4-FFF2-40B4-BE49-F238E27FC236}">
              <a16:creationId xmlns:a16="http://schemas.microsoft.com/office/drawing/2014/main" id="{00000000-0008-0000-1D00-000009000000}"/>
            </a:ext>
          </a:extLst>
        </xdr:cNvPr>
        <xdr:cNvPicPr>
          <a:picLocks noChangeAspect="1"/>
        </xdr:cNvPicPr>
      </xdr:nvPicPr>
      <xdr:blipFill>
        <a:blip xmlns:r="http://schemas.openxmlformats.org/officeDocument/2006/relationships" r:embed="rId8"/>
        <a:stretch>
          <a:fillRect/>
        </a:stretch>
      </xdr:blipFill>
      <xdr:spPr>
        <a:xfrm>
          <a:off x="13944600" y="485775"/>
          <a:ext cx="2590476" cy="195238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15</xdr:col>
      <xdr:colOff>209550</xdr:colOff>
      <xdr:row>0</xdr:row>
      <xdr:rowOff>180975</xdr:rowOff>
    </xdr:from>
    <xdr:to>
      <xdr:col>26</xdr:col>
      <xdr:colOff>275378</xdr:colOff>
      <xdr:row>46</xdr:row>
      <xdr:rowOff>17975</xdr:rowOff>
    </xdr:to>
    <xdr:pic>
      <xdr:nvPicPr>
        <xdr:cNvPr id="2" name="Picture 1">
          <a:extLst>
            <a:ext uri="{FF2B5EF4-FFF2-40B4-BE49-F238E27FC236}">
              <a16:creationId xmlns:a16="http://schemas.microsoft.com/office/drawing/2014/main" id="{00000000-0008-0000-1E00-000002000000}"/>
            </a:ext>
          </a:extLst>
        </xdr:cNvPr>
        <xdr:cNvPicPr>
          <a:picLocks noChangeAspect="1"/>
        </xdr:cNvPicPr>
      </xdr:nvPicPr>
      <xdr:blipFill>
        <a:blip xmlns:r="http://schemas.openxmlformats.org/officeDocument/2006/relationships" r:embed="rId1"/>
        <a:stretch>
          <a:fillRect/>
        </a:stretch>
      </xdr:blipFill>
      <xdr:spPr>
        <a:xfrm>
          <a:off x="9353550" y="180975"/>
          <a:ext cx="6771428" cy="8600000"/>
        </a:xfrm>
        <a:prstGeom prst="rect">
          <a:avLst/>
        </a:prstGeom>
      </xdr:spPr>
    </xdr:pic>
    <xdr:clientData/>
  </xdr:twoCellAnchor>
  <xdr:twoCellAnchor editAs="oneCell">
    <xdr:from>
      <xdr:col>15</xdr:col>
      <xdr:colOff>0</xdr:colOff>
      <xdr:row>46</xdr:row>
      <xdr:rowOff>0</xdr:rowOff>
    </xdr:from>
    <xdr:to>
      <xdr:col>25</xdr:col>
      <xdr:colOff>189714</xdr:colOff>
      <xdr:row>91</xdr:row>
      <xdr:rowOff>56071</xdr:rowOff>
    </xdr:to>
    <xdr:pic>
      <xdr:nvPicPr>
        <xdr:cNvPr id="3" name="Picture 2">
          <a:extLst>
            <a:ext uri="{FF2B5EF4-FFF2-40B4-BE49-F238E27FC236}">
              <a16:creationId xmlns:a16="http://schemas.microsoft.com/office/drawing/2014/main" id="{00000000-0008-0000-1E00-000003000000}"/>
            </a:ext>
          </a:extLst>
        </xdr:cNvPr>
        <xdr:cNvPicPr>
          <a:picLocks noChangeAspect="1"/>
        </xdr:cNvPicPr>
      </xdr:nvPicPr>
      <xdr:blipFill>
        <a:blip xmlns:r="http://schemas.openxmlformats.org/officeDocument/2006/relationships" r:embed="rId2"/>
        <a:stretch>
          <a:fillRect/>
        </a:stretch>
      </xdr:blipFill>
      <xdr:spPr>
        <a:xfrm>
          <a:off x="10363200" y="8763000"/>
          <a:ext cx="6285714" cy="8628571"/>
        </a:xfrm>
        <a:prstGeom prst="rect">
          <a:avLst/>
        </a:prstGeom>
      </xdr:spPr>
    </xdr:pic>
    <xdr:clientData/>
  </xdr:twoCellAnchor>
  <xdr:twoCellAnchor editAs="oneCell">
    <xdr:from>
      <xdr:col>15</xdr:col>
      <xdr:colOff>0</xdr:colOff>
      <xdr:row>92</xdr:row>
      <xdr:rowOff>0</xdr:rowOff>
    </xdr:from>
    <xdr:to>
      <xdr:col>25</xdr:col>
      <xdr:colOff>256381</xdr:colOff>
      <xdr:row>138</xdr:row>
      <xdr:rowOff>8428</xdr:rowOff>
    </xdr:to>
    <xdr:pic>
      <xdr:nvPicPr>
        <xdr:cNvPr id="4" name="Picture 3">
          <a:extLst>
            <a:ext uri="{FF2B5EF4-FFF2-40B4-BE49-F238E27FC236}">
              <a16:creationId xmlns:a16="http://schemas.microsoft.com/office/drawing/2014/main" id="{00000000-0008-0000-1E00-000004000000}"/>
            </a:ext>
          </a:extLst>
        </xdr:cNvPr>
        <xdr:cNvPicPr>
          <a:picLocks noChangeAspect="1"/>
        </xdr:cNvPicPr>
      </xdr:nvPicPr>
      <xdr:blipFill>
        <a:blip xmlns:r="http://schemas.openxmlformats.org/officeDocument/2006/relationships" r:embed="rId3"/>
        <a:stretch>
          <a:fillRect/>
        </a:stretch>
      </xdr:blipFill>
      <xdr:spPr>
        <a:xfrm>
          <a:off x="10363200" y="17526000"/>
          <a:ext cx="6352381" cy="8771428"/>
        </a:xfrm>
        <a:prstGeom prst="rect">
          <a:avLst/>
        </a:prstGeom>
      </xdr:spPr>
    </xdr:pic>
    <xdr:clientData/>
  </xdr:twoCellAnchor>
  <xdr:twoCellAnchor editAs="oneCell">
    <xdr:from>
      <xdr:col>15</xdr:col>
      <xdr:colOff>0</xdr:colOff>
      <xdr:row>139</xdr:row>
      <xdr:rowOff>0</xdr:rowOff>
    </xdr:from>
    <xdr:to>
      <xdr:col>25</xdr:col>
      <xdr:colOff>465905</xdr:colOff>
      <xdr:row>184</xdr:row>
      <xdr:rowOff>65595</xdr:rowOff>
    </xdr:to>
    <xdr:pic>
      <xdr:nvPicPr>
        <xdr:cNvPr id="5" name="Picture 4">
          <a:extLst>
            <a:ext uri="{FF2B5EF4-FFF2-40B4-BE49-F238E27FC236}">
              <a16:creationId xmlns:a16="http://schemas.microsoft.com/office/drawing/2014/main" id="{00000000-0008-0000-1E00-000005000000}"/>
            </a:ext>
          </a:extLst>
        </xdr:cNvPr>
        <xdr:cNvPicPr>
          <a:picLocks noChangeAspect="1"/>
        </xdr:cNvPicPr>
      </xdr:nvPicPr>
      <xdr:blipFill>
        <a:blip xmlns:r="http://schemas.openxmlformats.org/officeDocument/2006/relationships" r:embed="rId4"/>
        <a:stretch>
          <a:fillRect/>
        </a:stretch>
      </xdr:blipFill>
      <xdr:spPr>
        <a:xfrm>
          <a:off x="10363200" y="26479500"/>
          <a:ext cx="6561905" cy="8638095"/>
        </a:xfrm>
        <a:prstGeom prst="rect">
          <a:avLst/>
        </a:prstGeom>
      </xdr:spPr>
    </xdr:pic>
    <xdr:clientData/>
  </xdr:twoCellAnchor>
  <xdr:twoCellAnchor editAs="oneCell">
    <xdr:from>
      <xdr:col>15</xdr:col>
      <xdr:colOff>0</xdr:colOff>
      <xdr:row>186</xdr:row>
      <xdr:rowOff>0</xdr:rowOff>
    </xdr:from>
    <xdr:to>
      <xdr:col>25</xdr:col>
      <xdr:colOff>551619</xdr:colOff>
      <xdr:row>231</xdr:row>
      <xdr:rowOff>65595</xdr:rowOff>
    </xdr:to>
    <xdr:pic>
      <xdr:nvPicPr>
        <xdr:cNvPr id="6" name="Picture 5">
          <a:extLst>
            <a:ext uri="{FF2B5EF4-FFF2-40B4-BE49-F238E27FC236}">
              <a16:creationId xmlns:a16="http://schemas.microsoft.com/office/drawing/2014/main" id="{00000000-0008-0000-1E00-000006000000}"/>
            </a:ext>
          </a:extLst>
        </xdr:cNvPr>
        <xdr:cNvPicPr>
          <a:picLocks noChangeAspect="1"/>
        </xdr:cNvPicPr>
      </xdr:nvPicPr>
      <xdr:blipFill>
        <a:blip xmlns:r="http://schemas.openxmlformats.org/officeDocument/2006/relationships" r:embed="rId5"/>
        <a:stretch>
          <a:fillRect/>
        </a:stretch>
      </xdr:blipFill>
      <xdr:spPr>
        <a:xfrm>
          <a:off x="10363200" y="35433000"/>
          <a:ext cx="6647619" cy="8638095"/>
        </a:xfrm>
        <a:prstGeom prst="rect">
          <a:avLst/>
        </a:prstGeom>
      </xdr:spPr>
    </xdr:pic>
    <xdr:clientData/>
  </xdr:twoCellAnchor>
  <xdr:twoCellAnchor editAs="oneCell">
    <xdr:from>
      <xdr:col>15</xdr:col>
      <xdr:colOff>0</xdr:colOff>
      <xdr:row>233</xdr:row>
      <xdr:rowOff>0</xdr:rowOff>
    </xdr:from>
    <xdr:to>
      <xdr:col>25</xdr:col>
      <xdr:colOff>456381</xdr:colOff>
      <xdr:row>278</xdr:row>
      <xdr:rowOff>132262</xdr:rowOff>
    </xdr:to>
    <xdr:pic>
      <xdr:nvPicPr>
        <xdr:cNvPr id="7" name="Picture 6">
          <a:extLst>
            <a:ext uri="{FF2B5EF4-FFF2-40B4-BE49-F238E27FC236}">
              <a16:creationId xmlns:a16="http://schemas.microsoft.com/office/drawing/2014/main" id="{00000000-0008-0000-1E00-000007000000}"/>
            </a:ext>
          </a:extLst>
        </xdr:cNvPr>
        <xdr:cNvPicPr>
          <a:picLocks noChangeAspect="1"/>
        </xdr:cNvPicPr>
      </xdr:nvPicPr>
      <xdr:blipFill>
        <a:blip xmlns:r="http://schemas.openxmlformats.org/officeDocument/2006/relationships" r:embed="rId6"/>
        <a:stretch>
          <a:fillRect/>
        </a:stretch>
      </xdr:blipFill>
      <xdr:spPr>
        <a:xfrm>
          <a:off x="10363200" y="44386500"/>
          <a:ext cx="6552381" cy="8704762"/>
        </a:xfrm>
        <a:prstGeom prst="rect">
          <a:avLst/>
        </a:prstGeom>
      </xdr:spPr>
    </xdr:pic>
    <xdr:clientData/>
  </xdr:twoCellAnchor>
  <xdr:twoCellAnchor editAs="oneCell">
    <xdr:from>
      <xdr:col>15</xdr:col>
      <xdr:colOff>0</xdr:colOff>
      <xdr:row>280</xdr:row>
      <xdr:rowOff>0</xdr:rowOff>
    </xdr:from>
    <xdr:to>
      <xdr:col>25</xdr:col>
      <xdr:colOff>246857</xdr:colOff>
      <xdr:row>325</xdr:row>
      <xdr:rowOff>37024</xdr:rowOff>
    </xdr:to>
    <xdr:pic>
      <xdr:nvPicPr>
        <xdr:cNvPr id="8" name="Picture 7">
          <a:extLst>
            <a:ext uri="{FF2B5EF4-FFF2-40B4-BE49-F238E27FC236}">
              <a16:creationId xmlns:a16="http://schemas.microsoft.com/office/drawing/2014/main" id="{00000000-0008-0000-1E00-000008000000}"/>
            </a:ext>
          </a:extLst>
        </xdr:cNvPr>
        <xdr:cNvPicPr>
          <a:picLocks noChangeAspect="1"/>
        </xdr:cNvPicPr>
      </xdr:nvPicPr>
      <xdr:blipFill>
        <a:blip xmlns:r="http://schemas.openxmlformats.org/officeDocument/2006/relationships" r:embed="rId7"/>
        <a:stretch>
          <a:fillRect/>
        </a:stretch>
      </xdr:blipFill>
      <xdr:spPr>
        <a:xfrm>
          <a:off x="10363200" y="53340000"/>
          <a:ext cx="6342857" cy="8609524"/>
        </a:xfrm>
        <a:prstGeom prst="rect">
          <a:avLst/>
        </a:prstGeom>
      </xdr:spPr>
    </xdr:pic>
    <xdr:clientData/>
  </xdr:twoCellAnchor>
  <xdr:twoCellAnchor editAs="oneCell">
    <xdr:from>
      <xdr:col>11</xdr:col>
      <xdr:colOff>200025</xdr:colOff>
      <xdr:row>16</xdr:row>
      <xdr:rowOff>95250</xdr:rowOff>
    </xdr:from>
    <xdr:to>
      <xdr:col>15</xdr:col>
      <xdr:colOff>352101</xdr:colOff>
      <xdr:row>26</xdr:row>
      <xdr:rowOff>142631</xdr:rowOff>
    </xdr:to>
    <xdr:pic>
      <xdr:nvPicPr>
        <xdr:cNvPr id="9" name="Picture 8">
          <a:extLst>
            <a:ext uri="{FF2B5EF4-FFF2-40B4-BE49-F238E27FC236}">
              <a16:creationId xmlns:a16="http://schemas.microsoft.com/office/drawing/2014/main" id="{00000000-0008-0000-1E00-000009000000}"/>
            </a:ext>
          </a:extLst>
        </xdr:cNvPr>
        <xdr:cNvPicPr>
          <a:picLocks noChangeAspect="1"/>
        </xdr:cNvPicPr>
      </xdr:nvPicPr>
      <xdr:blipFill>
        <a:blip xmlns:r="http://schemas.openxmlformats.org/officeDocument/2006/relationships" r:embed="rId8"/>
        <a:stretch>
          <a:fillRect/>
        </a:stretch>
      </xdr:blipFill>
      <xdr:spPr>
        <a:xfrm>
          <a:off x="6905625" y="3143250"/>
          <a:ext cx="2590476" cy="195238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95250</xdr:colOff>
      <xdr:row>4</xdr:row>
      <xdr:rowOff>19050</xdr:rowOff>
    </xdr:from>
    <xdr:to>
      <xdr:col>5</xdr:col>
      <xdr:colOff>332964</xdr:colOff>
      <xdr:row>21</xdr:row>
      <xdr:rowOff>75788</xdr:rowOff>
    </xdr:to>
    <xdr:pic>
      <xdr:nvPicPr>
        <xdr:cNvPr id="2" name="Picture 1">
          <a:extLst>
            <a:ext uri="{FF2B5EF4-FFF2-40B4-BE49-F238E27FC236}">
              <a16:creationId xmlns:a16="http://schemas.microsoft.com/office/drawing/2014/main" id="{00000000-0008-0000-2700-000002000000}"/>
            </a:ext>
          </a:extLst>
        </xdr:cNvPr>
        <xdr:cNvPicPr>
          <a:picLocks noChangeAspect="1"/>
        </xdr:cNvPicPr>
      </xdr:nvPicPr>
      <xdr:blipFill>
        <a:blip xmlns:r="http://schemas.openxmlformats.org/officeDocument/2006/relationships" r:embed="rId1"/>
        <a:stretch>
          <a:fillRect/>
        </a:stretch>
      </xdr:blipFill>
      <xdr:spPr>
        <a:xfrm>
          <a:off x="95250" y="781050"/>
          <a:ext cx="3285714" cy="3295238"/>
        </a:xfrm>
        <a:prstGeom prst="rect">
          <a:avLst/>
        </a:prstGeom>
      </xdr:spPr>
    </xdr:pic>
    <xdr:clientData/>
  </xdr:twoCellAnchor>
  <xdr:twoCellAnchor editAs="oneCell">
    <xdr:from>
      <xdr:col>21</xdr:col>
      <xdr:colOff>552450</xdr:colOff>
      <xdr:row>5</xdr:row>
      <xdr:rowOff>152400</xdr:rowOff>
    </xdr:from>
    <xdr:to>
      <xdr:col>32</xdr:col>
      <xdr:colOff>608755</xdr:colOff>
      <xdr:row>52</xdr:row>
      <xdr:rowOff>8424</xdr:rowOff>
    </xdr:to>
    <xdr:pic>
      <xdr:nvPicPr>
        <xdr:cNvPr id="3" name="Picture 2">
          <a:extLst>
            <a:ext uri="{FF2B5EF4-FFF2-40B4-BE49-F238E27FC236}">
              <a16:creationId xmlns:a16="http://schemas.microsoft.com/office/drawing/2014/main" id="{00000000-0008-0000-2700-000003000000}"/>
            </a:ext>
          </a:extLst>
        </xdr:cNvPr>
        <xdr:cNvPicPr>
          <a:picLocks noChangeAspect="1"/>
        </xdr:cNvPicPr>
      </xdr:nvPicPr>
      <xdr:blipFill>
        <a:blip xmlns:r="http://schemas.openxmlformats.org/officeDocument/2006/relationships" r:embed="rId2"/>
        <a:stretch>
          <a:fillRect/>
        </a:stretch>
      </xdr:blipFill>
      <xdr:spPr>
        <a:xfrm>
          <a:off x="13354050" y="1104900"/>
          <a:ext cx="6761905" cy="8809524"/>
        </a:xfrm>
        <a:prstGeom prst="rect">
          <a:avLst/>
        </a:prstGeom>
      </xdr:spPr>
    </xdr:pic>
    <xdr:clientData/>
  </xdr:twoCellAnchor>
  <xdr:twoCellAnchor editAs="oneCell">
    <xdr:from>
      <xdr:col>7</xdr:col>
      <xdr:colOff>209550</xdr:colOff>
      <xdr:row>1</xdr:row>
      <xdr:rowOff>95250</xdr:rowOff>
    </xdr:from>
    <xdr:to>
      <xdr:col>17</xdr:col>
      <xdr:colOff>27836</xdr:colOff>
      <xdr:row>22</xdr:row>
      <xdr:rowOff>28083</xdr:rowOff>
    </xdr:to>
    <xdr:pic>
      <xdr:nvPicPr>
        <xdr:cNvPr id="4" name="Picture 3">
          <a:extLst>
            <a:ext uri="{FF2B5EF4-FFF2-40B4-BE49-F238E27FC236}">
              <a16:creationId xmlns:a16="http://schemas.microsoft.com/office/drawing/2014/main" id="{197ACBA6-F612-497B-9F44-087AAF15B09D}"/>
            </a:ext>
          </a:extLst>
        </xdr:cNvPr>
        <xdr:cNvPicPr>
          <a:picLocks noChangeAspect="1"/>
        </xdr:cNvPicPr>
      </xdr:nvPicPr>
      <xdr:blipFill>
        <a:blip xmlns:r="http://schemas.openxmlformats.org/officeDocument/2006/relationships" r:embed="rId3"/>
        <a:stretch>
          <a:fillRect/>
        </a:stretch>
      </xdr:blipFill>
      <xdr:spPr>
        <a:xfrm>
          <a:off x="4476750" y="285750"/>
          <a:ext cx="5914286" cy="3933333"/>
        </a:xfrm>
        <a:prstGeom prst="rect">
          <a:avLst/>
        </a:prstGeom>
      </xdr:spPr>
    </xdr:pic>
    <xdr:clientData/>
  </xdr:twoCellAnchor>
  <xdr:twoCellAnchor editAs="oneCell">
    <xdr:from>
      <xdr:col>7</xdr:col>
      <xdr:colOff>114300</xdr:colOff>
      <xdr:row>22</xdr:row>
      <xdr:rowOff>19050</xdr:rowOff>
    </xdr:from>
    <xdr:to>
      <xdr:col>16</xdr:col>
      <xdr:colOff>523138</xdr:colOff>
      <xdr:row>39</xdr:row>
      <xdr:rowOff>180550</xdr:rowOff>
    </xdr:to>
    <xdr:pic>
      <xdr:nvPicPr>
        <xdr:cNvPr id="5" name="Picture 4">
          <a:extLst>
            <a:ext uri="{FF2B5EF4-FFF2-40B4-BE49-F238E27FC236}">
              <a16:creationId xmlns:a16="http://schemas.microsoft.com/office/drawing/2014/main" id="{BAEC44D7-549F-472A-8424-57B2B217ED83}"/>
            </a:ext>
          </a:extLst>
        </xdr:cNvPr>
        <xdr:cNvPicPr>
          <a:picLocks noChangeAspect="1"/>
        </xdr:cNvPicPr>
      </xdr:nvPicPr>
      <xdr:blipFill>
        <a:blip xmlns:r="http://schemas.openxmlformats.org/officeDocument/2006/relationships" r:embed="rId4"/>
        <a:stretch>
          <a:fillRect/>
        </a:stretch>
      </xdr:blipFill>
      <xdr:spPr>
        <a:xfrm>
          <a:off x="4381500" y="4210050"/>
          <a:ext cx="5895238" cy="340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15</xdr:col>
      <xdr:colOff>523875</xdr:colOff>
      <xdr:row>1</xdr:row>
      <xdr:rowOff>0</xdr:rowOff>
    </xdr:from>
    <xdr:to>
      <xdr:col>25</xdr:col>
      <xdr:colOff>580256</xdr:colOff>
      <xdr:row>43</xdr:row>
      <xdr:rowOff>94190</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10953750" y="0"/>
          <a:ext cx="6152381" cy="8476190"/>
        </a:xfrm>
        <a:prstGeom prst="rect">
          <a:avLst/>
        </a:prstGeom>
      </xdr:spPr>
    </xdr:pic>
    <xdr:clientData/>
  </xdr:twoCellAnchor>
  <xdr:twoCellAnchor editAs="oneCell">
    <xdr:from>
      <xdr:col>14</xdr:col>
      <xdr:colOff>200025</xdr:colOff>
      <xdr:row>4</xdr:row>
      <xdr:rowOff>28575</xdr:rowOff>
    </xdr:from>
    <xdr:to>
      <xdr:col>25</xdr:col>
      <xdr:colOff>142044</xdr:colOff>
      <xdr:row>45</xdr:row>
      <xdr:rowOff>17980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10020300" y="600075"/>
          <a:ext cx="6647619" cy="8561905"/>
        </a:xfrm>
        <a:prstGeom prst="rect">
          <a:avLst/>
        </a:prstGeom>
      </xdr:spPr>
    </xdr:pic>
    <xdr:clientData/>
  </xdr:twoCellAnchor>
  <xdr:twoCellAnchor editAs="oneCell">
    <xdr:from>
      <xdr:col>14</xdr:col>
      <xdr:colOff>133350</xdr:colOff>
      <xdr:row>7</xdr:row>
      <xdr:rowOff>66675</xdr:rowOff>
    </xdr:from>
    <xdr:to>
      <xdr:col>24</xdr:col>
      <xdr:colOff>475445</xdr:colOff>
      <xdr:row>46</xdr:row>
      <xdr:rowOff>56103</xdr:rowOff>
    </xdr:to>
    <xdr:pic>
      <xdr:nvPicPr>
        <xdr:cNvPr id="4" name="Picture 3">
          <a:extLst>
            <a:ext uri="{FF2B5EF4-FFF2-40B4-BE49-F238E27FC236}">
              <a16:creationId xmlns:a16="http://schemas.microsoft.com/office/drawing/2014/main" id="{00000000-0008-0000-0600-000004000000}"/>
            </a:ext>
          </a:extLst>
        </xdr:cNvPr>
        <xdr:cNvPicPr>
          <a:picLocks noChangeAspect="1"/>
        </xdr:cNvPicPr>
      </xdr:nvPicPr>
      <xdr:blipFill>
        <a:blip xmlns:r="http://schemas.openxmlformats.org/officeDocument/2006/relationships" r:embed="rId3"/>
        <a:stretch>
          <a:fillRect/>
        </a:stretch>
      </xdr:blipFill>
      <xdr:spPr>
        <a:xfrm>
          <a:off x="9953625" y="1209675"/>
          <a:ext cx="6438095" cy="8371428"/>
        </a:xfrm>
        <a:prstGeom prst="rect">
          <a:avLst/>
        </a:prstGeom>
      </xdr:spPr>
    </xdr:pic>
    <xdr:clientData/>
  </xdr:twoCellAnchor>
  <xdr:twoCellAnchor editAs="oneCell">
    <xdr:from>
      <xdr:col>13</xdr:col>
      <xdr:colOff>600075</xdr:colOff>
      <xdr:row>9</xdr:row>
      <xdr:rowOff>114300</xdr:rowOff>
    </xdr:from>
    <xdr:to>
      <xdr:col>24</xdr:col>
      <xdr:colOff>218284</xdr:colOff>
      <xdr:row>47</xdr:row>
      <xdr:rowOff>341824</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4"/>
        <a:stretch>
          <a:fillRect/>
        </a:stretch>
      </xdr:blipFill>
      <xdr:spPr>
        <a:xfrm>
          <a:off x="9810750" y="1638300"/>
          <a:ext cx="6323809" cy="8609524"/>
        </a:xfrm>
        <a:prstGeom prst="rect">
          <a:avLst/>
        </a:prstGeom>
      </xdr:spPr>
    </xdr:pic>
    <xdr:clientData/>
  </xdr:twoCellAnchor>
  <xdr:twoCellAnchor editAs="oneCell">
    <xdr:from>
      <xdr:col>13</xdr:col>
      <xdr:colOff>85725</xdr:colOff>
      <xdr:row>12</xdr:row>
      <xdr:rowOff>123825</xdr:rowOff>
    </xdr:from>
    <xdr:to>
      <xdr:col>23</xdr:col>
      <xdr:colOff>170677</xdr:colOff>
      <xdr:row>48</xdr:row>
      <xdr:rowOff>208492</xdr:rowOff>
    </xdr:to>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stretch>
          <a:fillRect/>
        </a:stretch>
      </xdr:blipFill>
      <xdr:spPr>
        <a:xfrm>
          <a:off x="9391650" y="2219325"/>
          <a:ext cx="6180952" cy="8466667"/>
        </a:xfrm>
        <a:prstGeom prst="rect">
          <a:avLst/>
        </a:prstGeom>
      </xdr:spPr>
    </xdr:pic>
    <xdr:clientData/>
  </xdr:twoCellAnchor>
  <xdr:twoCellAnchor editAs="oneCell">
    <xdr:from>
      <xdr:col>12</xdr:col>
      <xdr:colOff>123825</xdr:colOff>
      <xdr:row>15</xdr:row>
      <xdr:rowOff>85725</xdr:rowOff>
    </xdr:from>
    <xdr:to>
      <xdr:col>22</xdr:col>
      <xdr:colOff>237349</xdr:colOff>
      <xdr:row>50</xdr:row>
      <xdr:rowOff>94201</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6"/>
        <a:stretch>
          <a:fillRect/>
        </a:stretch>
      </xdr:blipFill>
      <xdr:spPr>
        <a:xfrm>
          <a:off x="8820150" y="2752725"/>
          <a:ext cx="6209524" cy="8390476"/>
        </a:xfrm>
        <a:prstGeom prst="rect">
          <a:avLst/>
        </a:prstGeom>
      </xdr:spPr>
    </xdr:pic>
    <xdr:clientData/>
  </xdr:twoCellAnchor>
  <xdr:twoCellAnchor editAs="oneCell">
    <xdr:from>
      <xdr:col>10</xdr:col>
      <xdr:colOff>57150</xdr:colOff>
      <xdr:row>33</xdr:row>
      <xdr:rowOff>171450</xdr:rowOff>
    </xdr:from>
    <xdr:to>
      <xdr:col>26</xdr:col>
      <xdr:colOff>465455</xdr:colOff>
      <xdr:row>55</xdr:row>
      <xdr:rowOff>27855</xdr:rowOff>
    </xdr:to>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7"/>
        <a:stretch>
          <a:fillRect/>
        </a:stretch>
      </xdr:blipFill>
      <xdr:spPr>
        <a:xfrm>
          <a:off x="7534275" y="5886450"/>
          <a:ext cx="10161905" cy="576190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28</xdr:col>
      <xdr:colOff>295275</xdr:colOff>
      <xdr:row>1</xdr:row>
      <xdr:rowOff>0</xdr:rowOff>
    </xdr:from>
    <xdr:to>
      <xdr:col>38</xdr:col>
      <xdr:colOff>142132</xdr:colOff>
      <xdr:row>45</xdr:row>
      <xdr:rowOff>103714</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2430125" y="0"/>
          <a:ext cx="5942857" cy="8485714"/>
        </a:xfrm>
        <a:prstGeom prst="rect">
          <a:avLst/>
        </a:prstGeom>
      </xdr:spPr>
    </xdr:pic>
    <xdr:clientData/>
  </xdr:twoCellAnchor>
  <xdr:twoCellAnchor editAs="oneCell">
    <xdr:from>
      <xdr:col>30</xdr:col>
      <xdr:colOff>371475</xdr:colOff>
      <xdr:row>1</xdr:row>
      <xdr:rowOff>114300</xdr:rowOff>
    </xdr:from>
    <xdr:to>
      <xdr:col>40</xdr:col>
      <xdr:colOff>494523</xdr:colOff>
      <xdr:row>46</xdr:row>
      <xdr:rowOff>8467</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19211925" y="114300"/>
          <a:ext cx="6219048" cy="8466667"/>
        </a:xfrm>
        <a:prstGeom prst="rect">
          <a:avLst/>
        </a:prstGeom>
      </xdr:spPr>
    </xdr:pic>
    <xdr:clientData/>
  </xdr:twoCellAnchor>
  <xdr:twoCellAnchor editAs="oneCell">
    <xdr:from>
      <xdr:col>32</xdr:col>
      <xdr:colOff>333375</xdr:colOff>
      <xdr:row>26</xdr:row>
      <xdr:rowOff>171450</xdr:rowOff>
    </xdr:from>
    <xdr:to>
      <xdr:col>42</xdr:col>
      <xdr:colOff>199280</xdr:colOff>
      <xdr:row>71</xdr:row>
      <xdr:rowOff>37045</xdr:rowOff>
    </xdr:to>
    <xdr:pic>
      <xdr:nvPicPr>
        <xdr:cNvPr id="4" name="Picture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3"/>
        <a:stretch>
          <a:fillRect/>
        </a:stretch>
      </xdr:blipFill>
      <xdr:spPr>
        <a:xfrm>
          <a:off x="20393025" y="933450"/>
          <a:ext cx="5961905" cy="8438095"/>
        </a:xfrm>
        <a:prstGeom prst="rect">
          <a:avLst/>
        </a:prstGeom>
      </xdr:spPr>
    </xdr:pic>
    <xdr:clientData/>
  </xdr:twoCellAnchor>
  <xdr:twoCellAnchor editAs="oneCell">
    <xdr:from>
      <xdr:col>30</xdr:col>
      <xdr:colOff>95250</xdr:colOff>
      <xdr:row>63</xdr:row>
      <xdr:rowOff>142875</xdr:rowOff>
    </xdr:from>
    <xdr:to>
      <xdr:col>40</xdr:col>
      <xdr:colOff>37345</xdr:colOff>
      <xdr:row>107</xdr:row>
      <xdr:rowOff>151351</xdr:rowOff>
    </xdr:to>
    <xdr:pic>
      <xdr:nvPicPr>
        <xdr:cNvPr id="6" name="Picture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4"/>
        <a:stretch>
          <a:fillRect/>
        </a:stretch>
      </xdr:blipFill>
      <xdr:spPr>
        <a:xfrm>
          <a:off x="18935700" y="7953375"/>
          <a:ext cx="6038095" cy="8390476"/>
        </a:xfrm>
        <a:prstGeom prst="rect">
          <a:avLst/>
        </a:prstGeom>
      </xdr:spPr>
    </xdr:pic>
    <xdr:clientData/>
  </xdr:twoCellAnchor>
  <xdr:twoCellAnchor editAs="oneCell">
    <xdr:from>
      <xdr:col>36</xdr:col>
      <xdr:colOff>28575</xdr:colOff>
      <xdr:row>84</xdr:row>
      <xdr:rowOff>9525</xdr:rowOff>
    </xdr:from>
    <xdr:to>
      <xdr:col>46</xdr:col>
      <xdr:colOff>75432</xdr:colOff>
      <xdr:row>127</xdr:row>
      <xdr:rowOff>160882</xdr:rowOff>
    </xdr:to>
    <xdr:pic>
      <xdr:nvPicPr>
        <xdr:cNvPr id="7" name="Picture 6">
          <a:extLst>
            <a:ext uri="{FF2B5EF4-FFF2-40B4-BE49-F238E27FC236}">
              <a16:creationId xmlns:a16="http://schemas.microsoft.com/office/drawing/2014/main" id="{00000000-0008-0000-0C00-000007000000}"/>
            </a:ext>
          </a:extLst>
        </xdr:cNvPr>
        <xdr:cNvPicPr>
          <a:picLocks noChangeAspect="1"/>
        </xdr:cNvPicPr>
      </xdr:nvPicPr>
      <xdr:blipFill>
        <a:blip xmlns:r="http://schemas.openxmlformats.org/officeDocument/2006/relationships" r:embed="rId5"/>
        <a:stretch>
          <a:fillRect/>
        </a:stretch>
      </xdr:blipFill>
      <xdr:spPr>
        <a:xfrm>
          <a:off x="22526625" y="11820525"/>
          <a:ext cx="6142857" cy="8342857"/>
        </a:xfrm>
        <a:prstGeom prst="rect">
          <a:avLst/>
        </a:prstGeom>
      </xdr:spPr>
    </xdr:pic>
    <xdr:clientData/>
  </xdr:twoCellAnchor>
  <xdr:twoCellAnchor editAs="oneCell">
    <xdr:from>
      <xdr:col>34</xdr:col>
      <xdr:colOff>0</xdr:colOff>
      <xdr:row>109</xdr:row>
      <xdr:rowOff>0</xdr:rowOff>
    </xdr:from>
    <xdr:to>
      <xdr:col>44</xdr:col>
      <xdr:colOff>208762</xdr:colOff>
      <xdr:row>153</xdr:row>
      <xdr:rowOff>8476</xdr:rowOff>
    </xdr:to>
    <xdr:pic>
      <xdr:nvPicPr>
        <xdr:cNvPr id="8" name="Picture 7">
          <a:extLst>
            <a:ext uri="{FF2B5EF4-FFF2-40B4-BE49-F238E27FC236}">
              <a16:creationId xmlns:a16="http://schemas.microsoft.com/office/drawing/2014/main" id="{00000000-0008-0000-0C00-000008000000}"/>
            </a:ext>
          </a:extLst>
        </xdr:cNvPr>
        <xdr:cNvPicPr>
          <a:picLocks noChangeAspect="1"/>
        </xdr:cNvPicPr>
      </xdr:nvPicPr>
      <xdr:blipFill>
        <a:blip xmlns:r="http://schemas.openxmlformats.org/officeDocument/2006/relationships" r:embed="rId6"/>
        <a:stretch>
          <a:fillRect/>
        </a:stretch>
      </xdr:blipFill>
      <xdr:spPr>
        <a:xfrm>
          <a:off x="21278850" y="16573500"/>
          <a:ext cx="6304762" cy="8390476"/>
        </a:xfrm>
        <a:prstGeom prst="rect">
          <a:avLst/>
        </a:prstGeom>
      </xdr:spPr>
    </xdr:pic>
    <xdr:clientData/>
  </xdr:twoCellAnchor>
  <xdr:twoCellAnchor editAs="oneCell">
    <xdr:from>
      <xdr:col>31</xdr:col>
      <xdr:colOff>0</xdr:colOff>
      <xdr:row>125</xdr:row>
      <xdr:rowOff>0</xdr:rowOff>
    </xdr:from>
    <xdr:to>
      <xdr:col>40</xdr:col>
      <xdr:colOff>532648</xdr:colOff>
      <xdr:row>168</xdr:row>
      <xdr:rowOff>170405</xdr:rowOff>
    </xdr:to>
    <xdr:pic>
      <xdr:nvPicPr>
        <xdr:cNvPr id="10" name="Picture 9">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7"/>
        <a:stretch>
          <a:fillRect/>
        </a:stretch>
      </xdr:blipFill>
      <xdr:spPr>
        <a:xfrm>
          <a:off x="19450050" y="19621500"/>
          <a:ext cx="6019048" cy="836190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238125</xdr:colOff>
      <xdr:row>2</xdr:row>
      <xdr:rowOff>95250</xdr:rowOff>
    </xdr:from>
    <xdr:to>
      <xdr:col>26</xdr:col>
      <xdr:colOff>494506</xdr:colOff>
      <xdr:row>47</xdr:row>
      <xdr:rowOff>56083</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1991975" y="476250"/>
          <a:ext cx="6352381" cy="8533333"/>
        </a:xfrm>
        <a:prstGeom prst="rect">
          <a:avLst/>
        </a:prstGeom>
      </xdr:spPr>
    </xdr:pic>
    <xdr:clientData/>
  </xdr:twoCellAnchor>
  <xdr:twoCellAnchor editAs="oneCell">
    <xdr:from>
      <xdr:col>25</xdr:col>
      <xdr:colOff>295275</xdr:colOff>
      <xdr:row>1</xdr:row>
      <xdr:rowOff>161925</xdr:rowOff>
    </xdr:from>
    <xdr:to>
      <xdr:col>35</xdr:col>
      <xdr:colOff>494513</xdr:colOff>
      <xdr:row>46</xdr:row>
      <xdr:rowOff>113234</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15640050" y="161925"/>
          <a:ext cx="6295238" cy="8523809"/>
        </a:xfrm>
        <a:prstGeom prst="rect">
          <a:avLst/>
        </a:prstGeom>
      </xdr:spPr>
    </xdr:pic>
    <xdr:clientData/>
  </xdr:twoCellAnchor>
  <xdr:twoCellAnchor editAs="oneCell">
    <xdr:from>
      <xdr:col>15</xdr:col>
      <xdr:colOff>0</xdr:colOff>
      <xdr:row>47</xdr:row>
      <xdr:rowOff>0</xdr:rowOff>
    </xdr:from>
    <xdr:to>
      <xdr:col>25</xdr:col>
      <xdr:colOff>504000</xdr:colOff>
      <xdr:row>91</xdr:row>
      <xdr:rowOff>170381</xdr:rowOff>
    </xdr:to>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8277225" y="8763000"/>
          <a:ext cx="6600000" cy="855238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200025</xdr:colOff>
      <xdr:row>64</xdr:row>
      <xdr:rowOff>133350</xdr:rowOff>
    </xdr:from>
    <xdr:to>
      <xdr:col>24</xdr:col>
      <xdr:colOff>570158</xdr:colOff>
      <xdr:row>107</xdr:row>
      <xdr:rowOff>94231</xdr:rowOff>
    </xdr:to>
    <xdr:pic>
      <xdr:nvPicPr>
        <xdr:cNvPr id="2" name="Picture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5295900" y="12134850"/>
          <a:ext cx="10733333" cy="8152381"/>
        </a:xfrm>
        <a:prstGeom prst="rect">
          <a:avLst/>
        </a:prstGeom>
      </xdr:spPr>
    </xdr:pic>
    <xdr:clientData/>
  </xdr:twoCellAnchor>
  <xdr:twoCellAnchor editAs="oneCell">
    <xdr:from>
      <xdr:col>10</xdr:col>
      <xdr:colOff>523875</xdr:colOff>
      <xdr:row>64</xdr:row>
      <xdr:rowOff>114300</xdr:rowOff>
    </xdr:from>
    <xdr:to>
      <xdr:col>27</xdr:col>
      <xdr:colOff>436865</xdr:colOff>
      <xdr:row>108</xdr:row>
      <xdr:rowOff>18014</xdr:rowOff>
    </xdr:to>
    <xdr:pic>
      <xdr:nvPicPr>
        <xdr:cNvPr id="3" name="Picture 2">
          <a:extLst>
            <a:ext uri="{FF2B5EF4-FFF2-40B4-BE49-F238E27FC236}">
              <a16:creationId xmlns:a16="http://schemas.microsoft.com/office/drawing/2014/main" id="{00000000-0008-0000-1100-000003000000}"/>
            </a:ext>
          </a:extLst>
        </xdr:cNvPr>
        <xdr:cNvPicPr>
          <a:picLocks noChangeAspect="1"/>
        </xdr:cNvPicPr>
      </xdr:nvPicPr>
      <xdr:blipFill>
        <a:blip xmlns:r="http://schemas.openxmlformats.org/officeDocument/2006/relationships" r:embed="rId2"/>
        <a:stretch>
          <a:fillRect/>
        </a:stretch>
      </xdr:blipFill>
      <xdr:spPr>
        <a:xfrm>
          <a:off x="7448550" y="12115800"/>
          <a:ext cx="10276190" cy="8285714"/>
        </a:xfrm>
        <a:prstGeom prst="rect">
          <a:avLst/>
        </a:prstGeom>
      </xdr:spPr>
    </xdr:pic>
    <xdr:clientData/>
  </xdr:twoCellAnchor>
  <xdr:twoCellAnchor editAs="oneCell">
    <xdr:from>
      <xdr:col>8</xdr:col>
      <xdr:colOff>0</xdr:colOff>
      <xdr:row>90</xdr:row>
      <xdr:rowOff>0</xdr:rowOff>
    </xdr:from>
    <xdr:to>
      <xdr:col>25</xdr:col>
      <xdr:colOff>55848</xdr:colOff>
      <xdr:row>131</xdr:row>
      <xdr:rowOff>27595</xdr:rowOff>
    </xdr:to>
    <xdr:pic>
      <xdr:nvPicPr>
        <xdr:cNvPr id="4" name="Picture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3"/>
        <a:stretch>
          <a:fillRect/>
        </a:stretch>
      </xdr:blipFill>
      <xdr:spPr>
        <a:xfrm>
          <a:off x="5400675" y="8572500"/>
          <a:ext cx="10419048" cy="7838095"/>
        </a:xfrm>
        <a:prstGeom prst="rect">
          <a:avLst/>
        </a:prstGeom>
      </xdr:spPr>
    </xdr:pic>
    <xdr:clientData/>
  </xdr:twoCellAnchor>
  <xdr:twoCellAnchor editAs="oneCell">
    <xdr:from>
      <xdr:col>9</xdr:col>
      <xdr:colOff>0</xdr:colOff>
      <xdr:row>133</xdr:row>
      <xdr:rowOff>0</xdr:rowOff>
    </xdr:from>
    <xdr:to>
      <xdr:col>26</xdr:col>
      <xdr:colOff>265371</xdr:colOff>
      <xdr:row>173</xdr:row>
      <xdr:rowOff>37143</xdr:rowOff>
    </xdr:to>
    <xdr:pic>
      <xdr:nvPicPr>
        <xdr:cNvPr id="6" name="Picture 5">
          <a:extLst>
            <a:ext uri="{FF2B5EF4-FFF2-40B4-BE49-F238E27FC236}">
              <a16:creationId xmlns:a16="http://schemas.microsoft.com/office/drawing/2014/main" id="{00000000-0008-0000-1100-000006000000}"/>
            </a:ext>
          </a:extLst>
        </xdr:cNvPr>
        <xdr:cNvPicPr>
          <a:picLocks noChangeAspect="1"/>
        </xdr:cNvPicPr>
      </xdr:nvPicPr>
      <xdr:blipFill>
        <a:blip xmlns:r="http://schemas.openxmlformats.org/officeDocument/2006/relationships" r:embed="rId4"/>
        <a:stretch>
          <a:fillRect/>
        </a:stretch>
      </xdr:blipFill>
      <xdr:spPr>
        <a:xfrm>
          <a:off x="6010275" y="16954500"/>
          <a:ext cx="10628571" cy="7657143"/>
        </a:xfrm>
        <a:prstGeom prst="rect">
          <a:avLst/>
        </a:prstGeom>
      </xdr:spPr>
    </xdr:pic>
    <xdr:clientData/>
  </xdr:twoCellAnchor>
  <xdr:twoCellAnchor editAs="oneCell">
    <xdr:from>
      <xdr:col>10</xdr:col>
      <xdr:colOff>0</xdr:colOff>
      <xdr:row>174</xdr:row>
      <xdr:rowOff>0</xdr:rowOff>
    </xdr:from>
    <xdr:to>
      <xdr:col>26</xdr:col>
      <xdr:colOff>141638</xdr:colOff>
      <xdr:row>204</xdr:row>
      <xdr:rowOff>180238</xdr:rowOff>
    </xdr:to>
    <xdr:pic>
      <xdr:nvPicPr>
        <xdr:cNvPr id="7" name="Picture 6">
          <a:extLst>
            <a:ext uri="{FF2B5EF4-FFF2-40B4-BE49-F238E27FC236}">
              <a16:creationId xmlns:a16="http://schemas.microsoft.com/office/drawing/2014/main" id="{00000000-0008-0000-1100-000007000000}"/>
            </a:ext>
          </a:extLst>
        </xdr:cNvPr>
        <xdr:cNvPicPr>
          <a:picLocks noChangeAspect="1"/>
        </xdr:cNvPicPr>
      </xdr:nvPicPr>
      <xdr:blipFill>
        <a:blip xmlns:r="http://schemas.openxmlformats.org/officeDocument/2006/relationships" r:embed="rId5"/>
        <a:stretch>
          <a:fillRect/>
        </a:stretch>
      </xdr:blipFill>
      <xdr:spPr>
        <a:xfrm>
          <a:off x="6619875" y="24765000"/>
          <a:ext cx="9895238" cy="5895238"/>
        </a:xfrm>
        <a:prstGeom prst="rect">
          <a:avLst/>
        </a:prstGeom>
      </xdr:spPr>
    </xdr:pic>
    <xdr:clientData/>
  </xdr:twoCellAnchor>
  <xdr:twoCellAnchor editAs="oneCell">
    <xdr:from>
      <xdr:col>11</xdr:col>
      <xdr:colOff>0</xdr:colOff>
      <xdr:row>207</xdr:row>
      <xdr:rowOff>0</xdr:rowOff>
    </xdr:from>
    <xdr:to>
      <xdr:col>28</xdr:col>
      <xdr:colOff>332038</xdr:colOff>
      <xdr:row>248</xdr:row>
      <xdr:rowOff>122833</xdr:rowOff>
    </xdr:to>
    <xdr:pic>
      <xdr:nvPicPr>
        <xdr:cNvPr id="9" name="Picture 8">
          <a:extLst>
            <a:ext uri="{FF2B5EF4-FFF2-40B4-BE49-F238E27FC236}">
              <a16:creationId xmlns:a16="http://schemas.microsoft.com/office/drawing/2014/main" id="{00000000-0008-0000-1100-000009000000}"/>
            </a:ext>
          </a:extLst>
        </xdr:cNvPr>
        <xdr:cNvPicPr>
          <a:picLocks noChangeAspect="1"/>
        </xdr:cNvPicPr>
      </xdr:nvPicPr>
      <xdr:blipFill>
        <a:blip xmlns:r="http://schemas.openxmlformats.org/officeDocument/2006/relationships" r:embed="rId6"/>
        <a:stretch>
          <a:fillRect/>
        </a:stretch>
      </xdr:blipFill>
      <xdr:spPr>
        <a:xfrm>
          <a:off x="7229475" y="31051500"/>
          <a:ext cx="10695238" cy="7933333"/>
        </a:xfrm>
        <a:prstGeom prst="rect">
          <a:avLst/>
        </a:prstGeom>
      </xdr:spPr>
    </xdr:pic>
    <xdr:clientData/>
  </xdr:twoCellAnchor>
  <xdr:twoCellAnchor editAs="oneCell">
    <xdr:from>
      <xdr:col>10</xdr:col>
      <xdr:colOff>0</xdr:colOff>
      <xdr:row>248</xdr:row>
      <xdr:rowOff>0</xdr:rowOff>
    </xdr:from>
    <xdr:to>
      <xdr:col>27</xdr:col>
      <xdr:colOff>398705</xdr:colOff>
      <xdr:row>283</xdr:row>
      <xdr:rowOff>94405</xdr:rowOff>
    </xdr:to>
    <xdr:pic>
      <xdr:nvPicPr>
        <xdr:cNvPr id="10" name="Picture 9">
          <a:extLst>
            <a:ext uri="{FF2B5EF4-FFF2-40B4-BE49-F238E27FC236}">
              <a16:creationId xmlns:a16="http://schemas.microsoft.com/office/drawing/2014/main" id="{00000000-0008-0000-1100-00000A000000}"/>
            </a:ext>
          </a:extLst>
        </xdr:cNvPr>
        <xdr:cNvPicPr>
          <a:picLocks noChangeAspect="1"/>
        </xdr:cNvPicPr>
      </xdr:nvPicPr>
      <xdr:blipFill>
        <a:blip xmlns:r="http://schemas.openxmlformats.org/officeDocument/2006/relationships" r:embed="rId7"/>
        <a:stretch>
          <a:fillRect/>
        </a:stretch>
      </xdr:blipFill>
      <xdr:spPr>
        <a:xfrm>
          <a:off x="6619875" y="38862000"/>
          <a:ext cx="10761905" cy="6761905"/>
        </a:xfrm>
        <a:prstGeom prst="rect">
          <a:avLst/>
        </a:prstGeom>
      </xdr:spPr>
    </xdr:pic>
    <xdr:clientData/>
  </xdr:twoCellAnchor>
  <xdr:twoCellAnchor editAs="oneCell">
    <xdr:from>
      <xdr:col>11</xdr:col>
      <xdr:colOff>0</xdr:colOff>
      <xdr:row>284</xdr:row>
      <xdr:rowOff>0</xdr:rowOff>
    </xdr:from>
    <xdr:to>
      <xdr:col>28</xdr:col>
      <xdr:colOff>274895</xdr:colOff>
      <xdr:row>325</xdr:row>
      <xdr:rowOff>56167</xdr:rowOff>
    </xdr:to>
    <xdr:pic>
      <xdr:nvPicPr>
        <xdr:cNvPr id="12" name="Picture 11">
          <a:extLst>
            <a:ext uri="{FF2B5EF4-FFF2-40B4-BE49-F238E27FC236}">
              <a16:creationId xmlns:a16="http://schemas.microsoft.com/office/drawing/2014/main" id="{00000000-0008-0000-1100-00000C000000}"/>
            </a:ext>
          </a:extLst>
        </xdr:cNvPr>
        <xdr:cNvPicPr>
          <a:picLocks noChangeAspect="1"/>
        </xdr:cNvPicPr>
      </xdr:nvPicPr>
      <xdr:blipFill>
        <a:blip xmlns:r="http://schemas.openxmlformats.org/officeDocument/2006/relationships" r:embed="rId8"/>
        <a:stretch>
          <a:fillRect/>
        </a:stretch>
      </xdr:blipFill>
      <xdr:spPr>
        <a:xfrm>
          <a:off x="7229475" y="45720000"/>
          <a:ext cx="10638095" cy="7866667"/>
        </a:xfrm>
        <a:prstGeom prst="rect">
          <a:avLst/>
        </a:prstGeom>
      </xdr:spPr>
    </xdr:pic>
    <xdr:clientData/>
  </xdr:twoCellAnchor>
  <xdr:twoCellAnchor editAs="oneCell">
    <xdr:from>
      <xdr:col>11</xdr:col>
      <xdr:colOff>0</xdr:colOff>
      <xdr:row>327</xdr:row>
      <xdr:rowOff>0</xdr:rowOff>
    </xdr:from>
    <xdr:to>
      <xdr:col>28</xdr:col>
      <xdr:colOff>227276</xdr:colOff>
      <xdr:row>368</xdr:row>
      <xdr:rowOff>179976</xdr:rowOff>
    </xdr:to>
    <xdr:pic>
      <xdr:nvPicPr>
        <xdr:cNvPr id="13" name="Picture 12">
          <a:extLst>
            <a:ext uri="{FF2B5EF4-FFF2-40B4-BE49-F238E27FC236}">
              <a16:creationId xmlns:a16="http://schemas.microsoft.com/office/drawing/2014/main" id="{00000000-0008-0000-1100-00000D000000}"/>
            </a:ext>
          </a:extLst>
        </xdr:cNvPr>
        <xdr:cNvPicPr>
          <a:picLocks noChangeAspect="1"/>
        </xdr:cNvPicPr>
      </xdr:nvPicPr>
      <xdr:blipFill>
        <a:blip xmlns:r="http://schemas.openxmlformats.org/officeDocument/2006/relationships" r:embed="rId9"/>
        <a:stretch>
          <a:fillRect/>
        </a:stretch>
      </xdr:blipFill>
      <xdr:spPr>
        <a:xfrm>
          <a:off x="7229475" y="53911500"/>
          <a:ext cx="10590476" cy="7990476"/>
        </a:xfrm>
        <a:prstGeom prst="rect">
          <a:avLst/>
        </a:prstGeom>
      </xdr:spPr>
    </xdr:pic>
    <xdr:clientData/>
  </xdr:twoCellAnchor>
  <xdr:twoCellAnchor editAs="oneCell">
    <xdr:from>
      <xdr:col>11</xdr:col>
      <xdr:colOff>0</xdr:colOff>
      <xdr:row>370</xdr:row>
      <xdr:rowOff>0</xdr:rowOff>
    </xdr:from>
    <xdr:to>
      <xdr:col>28</xdr:col>
      <xdr:colOff>370133</xdr:colOff>
      <xdr:row>412</xdr:row>
      <xdr:rowOff>179952</xdr:rowOff>
    </xdr:to>
    <xdr:pic>
      <xdr:nvPicPr>
        <xdr:cNvPr id="14" name="Picture 13">
          <a:extLst>
            <a:ext uri="{FF2B5EF4-FFF2-40B4-BE49-F238E27FC236}">
              <a16:creationId xmlns:a16="http://schemas.microsoft.com/office/drawing/2014/main" id="{00000000-0008-0000-1100-00000E000000}"/>
            </a:ext>
          </a:extLst>
        </xdr:cNvPr>
        <xdr:cNvPicPr>
          <a:picLocks noChangeAspect="1"/>
        </xdr:cNvPicPr>
      </xdr:nvPicPr>
      <xdr:blipFill>
        <a:blip xmlns:r="http://schemas.openxmlformats.org/officeDocument/2006/relationships" r:embed="rId10"/>
        <a:stretch>
          <a:fillRect/>
        </a:stretch>
      </xdr:blipFill>
      <xdr:spPr>
        <a:xfrm>
          <a:off x="7229475" y="62103000"/>
          <a:ext cx="10733333" cy="8180952"/>
        </a:xfrm>
        <a:prstGeom prst="rect">
          <a:avLst/>
        </a:prstGeom>
      </xdr:spPr>
    </xdr:pic>
    <xdr:clientData/>
  </xdr:twoCellAnchor>
  <xdr:twoCellAnchor editAs="oneCell">
    <xdr:from>
      <xdr:col>12</xdr:col>
      <xdr:colOff>0</xdr:colOff>
      <xdr:row>414</xdr:row>
      <xdr:rowOff>0</xdr:rowOff>
    </xdr:from>
    <xdr:to>
      <xdr:col>29</xdr:col>
      <xdr:colOff>465371</xdr:colOff>
      <xdr:row>450</xdr:row>
      <xdr:rowOff>94381</xdr:rowOff>
    </xdr:to>
    <xdr:pic>
      <xdr:nvPicPr>
        <xdr:cNvPr id="15" name="Picture 14">
          <a:extLst>
            <a:ext uri="{FF2B5EF4-FFF2-40B4-BE49-F238E27FC236}">
              <a16:creationId xmlns:a16="http://schemas.microsoft.com/office/drawing/2014/main" id="{00000000-0008-0000-1100-00000F000000}"/>
            </a:ext>
          </a:extLst>
        </xdr:cNvPr>
        <xdr:cNvPicPr>
          <a:picLocks noChangeAspect="1"/>
        </xdr:cNvPicPr>
      </xdr:nvPicPr>
      <xdr:blipFill>
        <a:blip xmlns:r="http://schemas.openxmlformats.org/officeDocument/2006/relationships" r:embed="rId11"/>
        <a:stretch>
          <a:fillRect/>
        </a:stretch>
      </xdr:blipFill>
      <xdr:spPr>
        <a:xfrm>
          <a:off x="7839075" y="70485000"/>
          <a:ext cx="10828571" cy="6952381"/>
        </a:xfrm>
        <a:prstGeom prst="rect">
          <a:avLst/>
        </a:prstGeom>
      </xdr:spPr>
    </xdr:pic>
    <xdr:clientData/>
  </xdr:twoCellAnchor>
  <xdr:twoCellAnchor editAs="oneCell">
    <xdr:from>
      <xdr:col>14</xdr:col>
      <xdr:colOff>0</xdr:colOff>
      <xdr:row>452</xdr:row>
      <xdr:rowOff>0</xdr:rowOff>
    </xdr:from>
    <xdr:to>
      <xdr:col>31</xdr:col>
      <xdr:colOff>465371</xdr:colOff>
      <xdr:row>494</xdr:row>
      <xdr:rowOff>27571</xdr:rowOff>
    </xdr:to>
    <xdr:pic>
      <xdr:nvPicPr>
        <xdr:cNvPr id="16" name="Picture 15">
          <a:extLst>
            <a:ext uri="{FF2B5EF4-FFF2-40B4-BE49-F238E27FC236}">
              <a16:creationId xmlns:a16="http://schemas.microsoft.com/office/drawing/2014/main" id="{00000000-0008-0000-1100-000010000000}"/>
            </a:ext>
          </a:extLst>
        </xdr:cNvPr>
        <xdr:cNvPicPr>
          <a:picLocks noChangeAspect="1"/>
        </xdr:cNvPicPr>
      </xdr:nvPicPr>
      <xdr:blipFill>
        <a:blip xmlns:r="http://schemas.openxmlformats.org/officeDocument/2006/relationships" r:embed="rId12"/>
        <a:stretch>
          <a:fillRect/>
        </a:stretch>
      </xdr:blipFill>
      <xdr:spPr>
        <a:xfrm>
          <a:off x="9058275" y="77724000"/>
          <a:ext cx="10828571" cy="8028571"/>
        </a:xfrm>
        <a:prstGeom prst="rect">
          <a:avLst/>
        </a:prstGeom>
      </xdr:spPr>
    </xdr:pic>
    <xdr:clientData/>
  </xdr:twoCellAnchor>
  <xdr:twoCellAnchor editAs="oneCell">
    <xdr:from>
      <xdr:col>13</xdr:col>
      <xdr:colOff>9525</xdr:colOff>
      <xdr:row>19</xdr:row>
      <xdr:rowOff>133350</xdr:rowOff>
    </xdr:from>
    <xdr:to>
      <xdr:col>23</xdr:col>
      <xdr:colOff>313525</xdr:colOff>
      <xdr:row>28</xdr:row>
      <xdr:rowOff>75993</xdr:rowOff>
    </xdr:to>
    <xdr:pic>
      <xdr:nvPicPr>
        <xdr:cNvPr id="17" name="Picture 16">
          <a:extLst>
            <a:ext uri="{FF2B5EF4-FFF2-40B4-BE49-F238E27FC236}">
              <a16:creationId xmlns:a16="http://schemas.microsoft.com/office/drawing/2014/main" id="{00000000-0008-0000-1100-000011000000}"/>
            </a:ext>
          </a:extLst>
        </xdr:cNvPr>
        <xdr:cNvPicPr>
          <a:picLocks noChangeAspect="1"/>
        </xdr:cNvPicPr>
      </xdr:nvPicPr>
      <xdr:blipFill>
        <a:blip xmlns:r="http://schemas.openxmlformats.org/officeDocument/2006/relationships" r:embed="rId13"/>
        <a:stretch>
          <a:fillRect/>
        </a:stretch>
      </xdr:blipFill>
      <xdr:spPr>
        <a:xfrm>
          <a:off x="8763000" y="3562350"/>
          <a:ext cx="6400000" cy="165714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14</xdr:col>
      <xdr:colOff>342900</xdr:colOff>
      <xdr:row>1</xdr:row>
      <xdr:rowOff>0</xdr:rowOff>
    </xdr:from>
    <xdr:to>
      <xdr:col>25</xdr:col>
      <xdr:colOff>65871</xdr:colOff>
      <xdr:row>46</xdr:row>
      <xdr:rowOff>113214</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8267700" y="0"/>
          <a:ext cx="6428571" cy="868571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12</xdr:col>
      <xdr:colOff>142875</xdr:colOff>
      <xdr:row>3</xdr:row>
      <xdr:rowOff>152400</xdr:rowOff>
    </xdr:from>
    <xdr:to>
      <xdr:col>22</xdr:col>
      <xdr:colOff>475446</xdr:colOff>
      <xdr:row>49</xdr:row>
      <xdr:rowOff>75114</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7829550" y="723900"/>
          <a:ext cx="6428571" cy="8685714"/>
        </a:xfrm>
        <a:prstGeom prst="rect">
          <a:avLst/>
        </a:prstGeom>
      </xdr:spPr>
    </xdr:pic>
    <xdr:clientData/>
  </xdr:twoCellAnchor>
  <xdr:twoCellAnchor editAs="oneCell">
    <xdr:from>
      <xdr:col>1</xdr:col>
      <xdr:colOff>0</xdr:colOff>
      <xdr:row>5</xdr:row>
      <xdr:rowOff>0</xdr:rowOff>
    </xdr:from>
    <xdr:to>
      <xdr:col>11</xdr:col>
      <xdr:colOff>418239</xdr:colOff>
      <xdr:row>50</xdr:row>
      <xdr:rowOff>170357</xdr:rowOff>
    </xdr:to>
    <xdr:pic>
      <xdr:nvPicPr>
        <xdr:cNvPr id="3" name="Picture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609600" y="952500"/>
          <a:ext cx="6885714" cy="8742857"/>
        </a:xfrm>
        <a:prstGeom prst="rect">
          <a:avLst/>
        </a:prstGeom>
      </xdr:spPr>
    </xdr:pic>
    <xdr:clientData/>
  </xdr:twoCellAnchor>
  <xdr:twoCellAnchor editAs="oneCell">
    <xdr:from>
      <xdr:col>12</xdr:col>
      <xdr:colOff>0</xdr:colOff>
      <xdr:row>51</xdr:row>
      <xdr:rowOff>0</xdr:rowOff>
    </xdr:from>
    <xdr:to>
      <xdr:col>22</xdr:col>
      <xdr:colOff>494476</xdr:colOff>
      <xdr:row>96</xdr:row>
      <xdr:rowOff>37024</xdr:rowOff>
    </xdr:to>
    <xdr:pic>
      <xdr:nvPicPr>
        <xdr:cNvPr id="4" name="Picture 3">
          <a:extLst>
            <a:ext uri="{FF2B5EF4-FFF2-40B4-BE49-F238E27FC236}">
              <a16:creationId xmlns:a16="http://schemas.microsoft.com/office/drawing/2014/main" id="{00000000-0008-0000-1300-000004000000}"/>
            </a:ext>
          </a:extLst>
        </xdr:cNvPr>
        <xdr:cNvPicPr>
          <a:picLocks noChangeAspect="1"/>
        </xdr:cNvPicPr>
      </xdr:nvPicPr>
      <xdr:blipFill>
        <a:blip xmlns:r="http://schemas.openxmlformats.org/officeDocument/2006/relationships" r:embed="rId3"/>
        <a:stretch>
          <a:fillRect/>
        </a:stretch>
      </xdr:blipFill>
      <xdr:spPr>
        <a:xfrm>
          <a:off x="7686675" y="9715500"/>
          <a:ext cx="6590476" cy="8609524"/>
        </a:xfrm>
        <a:prstGeom prst="rect">
          <a:avLst/>
        </a:prstGeom>
      </xdr:spPr>
    </xdr:pic>
    <xdr:clientData/>
  </xdr:twoCellAnchor>
  <xdr:twoCellAnchor editAs="oneCell">
    <xdr:from>
      <xdr:col>23</xdr:col>
      <xdr:colOff>0</xdr:colOff>
      <xdr:row>15</xdr:row>
      <xdr:rowOff>0</xdr:rowOff>
    </xdr:from>
    <xdr:to>
      <xdr:col>34</xdr:col>
      <xdr:colOff>199086</xdr:colOff>
      <xdr:row>64</xdr:row>
      <xdr:rowOff>36928</xdr:rowOff>
    </xdr:to>
    <xdr:pic>
      <xdr:nvPicPr>
        <xdr:cNvPr id="5" name="Picture 4">
          <a:extLst>
            <a:ext uri="{FF2B5EF4-FFF2-40B4-BE49-F238E27FC236}">
              <a16:creationId xmlns:a16="http://schemas.microsoft.com/office/drawing/2014/main" id="{00000000-0008-0000-1300-000005000000}"/>
            </a:ext>
          </a:extLst>
        </xdr:cNvPr>
        <xdr:cNvPicPr>
          <a:picLocks noChangeAspect="1"/>
        </xdr:cNvPicPr>
      </xdr:nvPicPr>
      <xdr:blipFill>
        <a:blip xmlns:r="http://schemas.openxmlformats.org/officeDocument/2006/relationships" r:embed="rId4"/>
        <a:stretch>
          <a:fillRect/>
        </a:stretch>
      </xdr:blipFill>
      <xdr:spPr>
        <a:xfrm>
          <a:off x="14392275" y="2857500"/>
          <a:ext cx="7514286" cy="937142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16</xdr:col>
      <xdr:colOff>104775</xdr:colOff>
      <xdr:row>11</xdr:row>
      <xdr:rowOff>95250</xdr:rowOff>
    </xdr:from>
    <xdr:to>
      <xdr:col>27</xdr:col>
      <xdr:colOff>37270</xdr:colOff>
      <xdr:row>48</xdr:row>
      <xdr:rowOff>113417</xdr:rowOff>
    </xdr:to>
    <xdr:pic>
      <xdr:nvPicPr>
        <xdr:cNvPr id="2" name="Picture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11734800" y="2000250"/>
          <a:ext cx="6638095" cy="706666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12</xdr:col>
      <xdr:colOff>400050</xdr:colOff>
      <xdr:row>3</xdr:row>
      <xdr:rowOff>57150</xdr:rowOff>
    </xdr:from>
    <xdr:to>
      <xdr:col>23</xdr:col>
      <xdr:colOff>332545</xdr:colOff>
      <xdr:row>39</xdr:row>
      <xdr:rowOff>75317</xdr:rowOff>
    </xdr:to>
    <xdr:pic>
      <xdr:nvPicPr>
        <xdr:cNvPr id="2" name="Picture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7715250" y="438150"/>
          <a:ext cx="6638095" cy="706666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xml.rels><?xml version="1.0" encoding="UTF-8" standalone="yes"?>
<Relationships xmlns="http://schemas.openxmlformats.org/package/2006/relationships"><Relationship Id="rId3" Type="http://schemas.openxmlformats.org/officeDocument/2006/relationships/hyperlink" Target="http://publicplansdata.org/public-plans-database/browse-data/" TargetMode="External"/><Relationship Id="rId7" Type="http://schemas.openxmlformats.org/officeDocument/2006/relationships/hyperlink" Target="http://publicplansdata.org/wp-content/uploads/2015/04/Variable-List1.xlsx" TargetMode="External"/><Relationship Id="rId2" Type="http://schemas.openxmlformats.org/officeDocument/2006/relationships/hyperlink" Target="http://publicplansdata.org/quick-facts/by-pension-plan" TargetMode="External"/><Relationship Id="rId1" Type="http://schemas.openxmlformats.org/officeDocument/2006/relationships/hyperlink" Target="http://apps.urban.org/features/SLEPP/data.html" TargetMode="External"/><Relationship Id="rId6" Type="http://schemas.openxmlformats.org/officeDocument/2006/relationships/hyperlink" Target="http://publicplansdata.org/public-plans-database/download-full-data-set/" TargetMode="External"/><Relationship Id="rId5" Type="http://schemas.openxmlformats.org/officeDocument/2006/relationships/hyperlink" Target="http://publicplansdata.org/public-plans-database/documentation/" TargetMode="External"/><Relationship Id="rId4" Type="http://schemas.openxmlformats.org/officeDocument/2006/relationships/hyperlink" Target="http://publicplansdata.org/reports/" TargetMode="Externa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40"/>
  <sheetViews>
    <sheetView workbookViewId="0">
      <pane xSplit="1" ySplit="1" topLeftCell="B2" activePane="bottomRight" state="frozen"/>
      <selection pane="topRight" activeCell="B1" sqref="B1"/>
      <selection pane="bottomLeft" activeCell="A2" sqref="A2"/>
      <selection pane="bottomRight" activeCell="B5" sqref="B5"/>
    </sheetView>
  </sheetViews>
  <sheetFormatPr defaultRowHeight="15" x14ac:dyDescent="0.25"/>
  <cols>
    <col min="1" max="1" width="7.5703125" bestFit="1" customWidth="1"/>
    <col min="2" max="2" width="31.28515625" bestFit="1" customWidth="1"/>
  </cols>
  <sheetData>
    <row r="1" spans="1:2" x14ac:dyDescent="0.25">
      <c r="A1" s="7" t="s">
        <v>29</v>
      </c>
      <c r="B1" s="7" t="s">
        <v>30</v>
      </c>
    </row>
    <row r="2" spans="1:2" x14ac:dyDescent="0.25">
      <c r="A2" s="8" t="s">
        <v>31</v>
      </c>
      <c r="B2" s="1" t="s">
        <v>98</v>
      </c>
    </row>
    <row r="3" spans="1:2" x14ac:dyDescent="0.25">
      <c r="A3" s="8" t="s">
        <v>32</v>
      </c>
      <c r="B3" s="1" t="s">
        <v>235</v>
      </c>
    </row>
    <row r="4" spans="1:2" x14ac:dyDescent="0.25">
      <c r="A4" s="8" t="s">
        <v>33</v>
      </c>
      <c r="B4" s="1" t="s">
        <v>236</v>
      </c>
    </row>
    <row r="5" spans="1:2" x14ac:dyDescent="0.25">
      <c r="A5" s="8" t="s">
        <v>34</v>
      </c>
      <c r="B5" s="1" t="s">
        <v>79</v>
      </c>
    </row>
    <row r="6" spans="1:2" x14ac:dyDescent="0.25">
      <c r="A6" s="8" t="s">
        <v>60</v>
      </c>
      <c r="B6" s="1" t="s">
        <v>80</v>
      </c>
    </row>
    <row r="7" spans="1:2" x14ac:dyDescent="0.25">
      <c r="A7" s="8" t="s">
        <v>62</v>
      </c>
      <c r="B7" s="1" t="s">
        <v>670</v>
      </c>
    </row>
    <row r="8" spans="1:2" x14ac:dyDescent="0.25">
      <c r="A8" s="8" t="s">
        <v>63</v>
      </c>
      <c r="B8" s="1" t="s">
        <v>54</v>
      </c>
    </row>
    <row r="9" spans="1:2" x14ac:dyDescent="0.25">
      <c r="A9" s="8" t="s">
        <v>64</v>
      </c>
      <c r="B9" s="1" t="s">
        <v>58</v>
      </c>
    </row>
    <row r="10" spans="1:2" x14ac:dyDescent="0.25">
      <c r="A10" s="8" t="s">
        <v>65</v>
      </c>
      <c r="B10" s="1" t="s">
        <v>59</v>
      </c>
    </row>
    <row r="11" spans="1:2" x14ac:dyDescent="0.25">
      <c r="A11" s="8" t="s">
        <v>66</v>
      </c>
      <c r="B11" s="1" t="s">
        <v>304</v>
      </c>
    </row>
    <row r="12" spans="1:2" x14ac:dyDescent="0.25">
      <c r="A12" s="8" t="s">
        <v>67</v>
      </c>
      <c r="B12" s="1" t="s">
        <v>671</v>
      </c>
    </row>
    <row r="13" spans="1:2" x14ac:dyDescent="0.25">
      <c r="A13" s="8" t="s">
        <v>239</v>
      </c>
      <c r="B13" s="1" t="s">
        <v>672</v>
      </c>
    </row>
    <row r="14" spans="1:2" x14ac:dyDescent="0.25">
      <c r="A14" s="8" t="s">
        <v>241</v>
      </c>
      <c r="B14" s="1" t="s">
        <v>408</v>
      </c>
    </row>
    <row r="15" spans="1:2" x14ac:dyDescent="0.25">
      <c r="A15" s="8" t="s">
        <v>242</v>
      </c>
      <c r="B15" s="1" t="s">
        <v>409</v>
      </c>
    </row>
    <row r="16" spans="1:2" x14ac:dyDescent="0.25">
      <c r="A16" s="8" t="s">
        <v>243</v>
      </c>
      <c r="B16" s="1" t="s">
        <v>237</v>
      </c>
    </row>
    <row r="17" spans="1:2" x14ac:dyDescent="0.25">
      <c r="A17" s="8" t="s">
        <v>244</v>
      </c>
      <c r="B17" s="1" t="s">
        <v>61</v>
      </c>
    </row>
    <row r="18" spans="1:2" x14ac:dyDescent="0.25">
      <c r="A18" s="8" t="s">
        <v>274</v>
      </c>
      <c r="B18" s="1" t="s">
        <v>673</v>
      </c>
    </row>
    <row r="19" spans="1:2" x14ac:dyDescent="0.25">
      <c r="A19" s="8" t="s">
        <v>276</v>
      </c>
      <c r="B19" s="1" t="s">
        <v>712</v>
      </c>
    </row>
    <row r="20" spans="1:2" x14ac:dyDescent="0.25">
      <c r="A20" s="8" t="s">
        <v>277</v>
      </c>
      <c r="B20" s="1" t="s">
        <v>238</v>
      </c>
    </row>
    <row r="21" spans="1:2" x14ac:dyDescent="0.25">
      <c r="A21" s="8" t="s">
        <v>278</v>
      </c>
      <c r="B21" s="1" t="s">
        <v>410</v>
      </c>
    </row>
    <row r="22" spans="1:2" x14ac:dyDescent="0.25">
      <c r="A22" s="8" t="s">
        <v>415</v>
      </c>
      <c r="B22" s="1" t="s">
        <v>411</v>
      </c>
    </row>
    <row r="23" spans="1:2" x14ac:dyDescent="0.25">
      <c r="A23" s="8" t="s">
        <v>416</v>
      </c>
      <c r="B23" s="1" t="s">
        <v>516</v>
      </c>
    </row>
    <row r="24" spans="1:2" x14ac:dyDescent="0.25">
      <c r="A24" s="8" t="s">
        <v>418</v>
      </c>
      <c r="B24" s="1" t="s">
        <v>517</v>
      </c>
    </row>
    <row r="25" spans="1:2" x14ac:dyDescent="0.25">
      <c r="A25" s="8" t="s">
        <v>420</v>
      </c>
      <c r="B25" s="1" t="s">
        <v>518</v>
      </c>
    </row>
    <row r="26" spans="1:2" x14ac:dyDescent="0.25">
      <c r="A26" s="8" t="s">
        <v>422</v>
      </c>
      <c r="B26" s="1" t="s">
        <v>240</v>
      </c>
    </row>
    <row r="27" spans="1:2" x14ac:dyDescent="0.25">
      <c r="A27" s="8" t="s">
        <v>423</v>
      </c>
      <c r="B27" s="1" t="s">
        <v>412</v>
      </c>
    </row>
    <row r="28" spans="1:2" x14ac:dyDescent="0.25">
      <c r="A28" s="8" t="s">
        <v>425</v>
      </c>
      <c r="B28" s="1" t="s">
        <v>413</v>
      </c>
    </row>
    <row r="29" spans="1:2" x14ac:dyDescent="0.25">
      <c r="A29" s="8" t="s">
        <v>427</v>
      </c>
      <c r="B29" s="1" t="s">
        <v>414</v>
      </c>
    </row>
    <row r="30" spans="1:2" x14ac:dyDescent="0.25">
      <c r="A30" s="8" t="s">
        <v>429</v>
      </c>
      <c r="B30" s="1" t="s">
        <v>519</v>
      </c>
    </row>
    <row r="31" spans="1:2" x14ac:dyDescent="0.25">
      <c r="A31" s="8" t="s">
        <v>431</v>
      </c>
      <c r="B31" s="1" t="s">
        <v>285</v>
      </c>
    </row>
    <row r="32" spans="1:2" x14ac:dyDescent="0.25">
      <c r="A32" s="8" t="s">
        <v>520</v>
      </c>
      <c r="B32" s="1" t="s">
        <v>417</v>
      </c>
    </row>
    <row r="33" spans="1:2" x14ac:dyDescent="0.25">
      <c r="A33" s="8" t="s">
        <v>521</v>
      </c>
      <c r="B33" s="1" t="s">
        <v>419</v>
      </c>
    </row>
    <row r="34" spans="1:2" x14ac:dyDescent="0.25">
      <c r="A34" s="8" t="s">
        <v>522</v>
      </c>
      <c r="B34" s="1" t="s">
        <v>421</v>
      </c>
    </row>
    <row r="35" spans="1:2" x14ac:dyDescent="0.25">
      <c r="A35" s="8" t="s">
        <v>523</v>
      </c>
      <c r="B35" s="1" t="s">
        <v>275</v>
      </c>
    </row>
    <row r="36" spans="1:2" x14ac:dyDescent="0.25">
      <c r="A36" s="8" t="s">
        <v>674</v>
      </c>
      <c r="B36" s="1" t="s">
        <v>424</v>
      </c>
    </row>
    <row r="37" spans="1:2" x14ac:dyDescent="0.25">
      <c r="A37" s="8" t="s">
        <v>675</v>
      </c>
      <c r="B37" s="1" t="s">
        <v>426</v>
      </c>
    </row>
    <row r="38" spans="1:2" x14ac:dyDescent="0.25">
      <c r="A38" s="8" t="s">
        <v>676</v>
      </c>
      <c r="B38" s="1" t="s">
        <v>428</v>
      </c>
    </row>
    <row r="39" spans="1:2" x14ac:dyDescent="0.25">
      <c r="A39" s="8" t="s">
        <v>677</v>
      </c>
      <c r="B39" s="1" t="s">
        <v>430</v>
      </c>
    </row>
    <row r="40" spans="1:2" x14ac:dyDescent="0.25">
      <c r="A40" s="8" t="s">
        <v>713</v>
      </c>
      <c r="B40" s="1" t="s">
        <v>103</v>
      </c>
    </row>
  </sheetData>
  <hyperlinks>
    <hyperlink ref="B2" location="'Issues'!A1" display="Issues" xr:uid="{00000000-0004-0000-0000-000000000000}"/>
    <hyperlink ref="B3" location="'StepsAndLinks'!A1" display="StepsAndLinks" xr:uid="{00000000-0004-0000-0000-000001000000}"/>
    <hyperlink ref="B4" location="'PlanNames'!A1" display="PlanNames" xr:uid="{00000000-0004-0000-0000-000002000000}"/>
    <hyperlink ref="B5" location="'singleValues'!A1" display="singleValues" xr:uid="{00000000-0004-0000-0000-000003000000}"/>
    <hyperlink ref="B6" location="'singleValuesScreenshots'!A1" display="singleValuesScreenshots" xr:uid="{00000000-0004-0000-0000-000004000000}"/>
    <hyperlink ref="B7" location="'single_calculations'!A1" display="single_calculations" xr:uid="{00000000-0004-0000-0000-000005000000}"/>
    <hyperlink ref="B8" location="'erc_rule'!A1" display="erc_rule" xr:uid="{00000000-0004-0000-0000-000006000000}"/>
    <hyperlink ref="B9" location="'SummaryAssumptions'!A1" display="SummaryAssumptions" xr:uid="{00000000-0004-0000-0000-000007000000}"/>
    <hyperlink ref="B10" location="'ActivesSched'!A1" display="ActivesSched" xr:uid="{00000000-0004-0000-0000-000008000000}"/>
    <hyperlink ref="B11" location="'SalarySched_byAgeGrp'!A1" display="SalarySched_byAgeGrp" xr:uid="{00000000-0004-0000-0000-000009000000}"/>
    <hyperlink ref="B12" location="'activessalary_step2'!A1" display="activessalary_step2" xr:uid="{00000000-0004-0000-0000-00000A000000}"/>
    <hyperlink ref="B13" location="'activessalary_step1'!A1" display="activessalary_step1" xr:uid="{00000000-0004-0000-0000-00000B000000}"/>
    <hyperlink ref="B14" location="'actives_step2'!A1" display="actives_step2" xr:uid="{00000000-0004-0000-0000-00000C000000}"/>
    <hyperlink ref="B15" location="'actives_step1'!A1" display="actives_step1" xr:uid="{00000000-0004-0000-0000-00000D000000}"/>
    <hyperlink ref="B16" location="'Actives_raw'!A1" display="Actives_raw" xr:uid="{00000000-0004-0000-0000-00000E000000}"/>
    <hyperlink ref="B17" location="'RetireesSched'!A1" display="RetireesSched" xr:uid="{00000000-0004-0000-0000-00000F000000}"/>
    <hyperlink ref="B18" location="'retirees_step1'!A1" display="retirees_step1" xr:uid="{00000000-0004-0000-0000-000010000000}"/>
    <hyperlink ref="B19" location="'retirees_old'!A1" display="retirees_old" xr:uid="{00000000-0004-0000-0000-000011000000}"/>
    <hyperlink ref="B20" location="'Retirees_raw'!A1" display="Retirees_raw" xr:uid="{00000000-0004-0000-0000-000012000000}"/>
    <hyperlink ref="B21" location="'SalaryGrowthSched_SingleCol'!A1" display="SalaryGrowthSched_SingleCol" xr:uid="{00000000-0004-0000-0000-000013000000}"/>
    <hyperlink ref="B22" location="'SalaryGrowthSched_Matrix'!A1" display="SalaryGrowthSched_Matrix" xr:uid="{00000000-0004-0000-0000-000014000000}"/>
    <hyperlink ref="B23" location="'salgrow_step3'!A1" display="salgrow_step3" xr:uid="{00000000-0004-0000-0000-000015000000}"/>
    <hyperlink ref="B24" location="'salgrow_step2'!A1" display="salgrow_step2" xr:uid="{00000000-0004-0000-0000-000016000000}"/>
    <hyperlink ref="B25" location="'salgrow_step1'!A1" display="salgrow_step1" xr:uid="{00000000-0004-0000-0000-000017000000}"/>
    <hyperlink ref="B26" location="'SalaryGrowth_raw'!A1" display="SalaryGrowth_raw" xr:uid="{00000000-0004-0000-0000-000018000000}"/>
    <hyperlink ref="B27" location="'TermRatesSched_SingleCol'!A1" display="TermRatesSched_SingleCol" xr:uid="{00000000-0004-0000-0000-000019000000}"/>
    <hyperlink ref="B28" location="'TermRatesSched_LowYOS'!A1" display="TermRatesSched_LowYOS" xr:uid="{00000000-0004-0000-0000-00001A000000}"/>
    <hyperlink ref="B29" location="'TermRatesSched_Matrix'!A1" display="TermRatesSched_Matrix" xr:uid="{00000000-0004-0000-0000-00001B000000}"/>
    <hyperlink ref="B30" location="'TermRates_raw_step2'!A1" display="TermRates_raw_step2" xr:uid="{00000000-0004-0000-0000-00001C000000}"/>
    <hyperlink ref="B31" location="'TermRates_raw'!A1" display="TermRates_raw" xr:uid="{00000000-0004-0000-0000-00001D000000}"/>
    <hyperlink ref="B32" location="'RetirementRatesSched_SingleCol'!A1" display="RetirementRatesSched_SingleCol" xr:uid="{00000000-0004-0000-0000-00001E000000}"/>
    <hyperlink ref="B33" location="'RetirementRatesSched_LowYOS'!A1" display="RetirementRatesSched_LowYOS" xr:uid="{00000000-0004-0000-0000-00001F000000}"/>
    <hyperlink ref="B34" location="'RetirementRatesSched_Matrix'!A1" display="RetirementRatesSched_Matrix" xr:uid="{00000000-0004-0000-0000-000020000000}"/>
    <hyperlink ref="B35" location="'RetirementRates_raw'!A1" display="RetirementRates_raw" xr:uid="{00000000-0004-0000-0000-000021000000}"/>
    <hyperlink ref="B36" location="'DisbRatesSched_SingleCol'!A1" display="DisbRatesSched_SingleCol" xr:uid="{00000000-0004-0000-0000-000022000000}"/>
    <hyperlink ref="B37" location="'DisbRatesSched_LowYOS'!A1" display="DisbRatesSched_LowYOS" xr:uid="{00000000-0004-0000-0000-000023000000}"/>
    <hyperlink ref="B38" location="'DisbRatesSched_Matrix'!A1" display="DisbRatesSched_Matrix" xr:uid="{00000000-0004-0000-0000-000024000000}"/>
    <hyperlink ref="B39" location="'DisbRates_raw'!A1" display="DisbRates_raw" xr:uid="{00000000-0004-0000-0000-000025000000}"/>
    <hyperlink ref="B40" location="'MortalityInfo'!A1" display="MortalityInfo" xr:uid="{00000000-0004-0000-0000-000026000000}"/>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P32"/>
  <sheetViews>
    <sheetView workbookViewId="0">
      <selection activeCell="O30" sqref="O30"/>
    </sheetView>
  </sheetViews>
  <sheetFormatPr defaultRowHeight="15" x14ac:dyDescent="0.25"/>
  <cols>
    <col min="1" max="4" width="9.140625" style="10"/>
    <col min="5" max="7" width="11.5703125" style="10" bestFit="1" customWidth="1"/>
    <col min="8" max="10" width="10.5703125" style="10" bestFit="1" customWidth="1"/>
    <col min="11" max="11" width="11.5703125" style="10" bestFit="1" customWidth="1"/>
    <col min="12" max="16384" width="9.140625" style="10"/>
  </cols>
  <sheetData>
    <row r="1" spans="1:16" x14ac:dyDescent="0.25">
      <c r="A1" s="9" t="s">
        <v>0</v>
      </c>
    </row>
    <row r="2" spans="1:16" x14ac:dyDescent="0.25">
      <c r="A2" s="11" t="s">
        <v>35</v>
      </c>
      <c r="B2" s="12" t="s">
        <v>270</v>
      </c>
      <c r="C2" s="33" t="s">
        <v>268</v>
      </c>
    </row>
    <row r="3" spans="1:16" x14ac:dyDescent="0.25">
      <c r="A3" s="11" t="s">
        <v>37</v>
      </c>
      <c r="B3" s="12" t="s">
        <v>667</v>
      </c>
      <c r="C3" s="33" t="s">
        <v>269</v>
      </c>
    </row>
    <row r="4" spans="1:16" x14ac:dyDescent="0.25">
      <c r="A4" s="33" t="s">
        <v>286</v>
      </c>
    </row>
    <row r="5" spans="1:16" customFormat="1" x14ac:dyDescent="0.25"/>
    <row r="6" spans="1:16" x14ac:dyDescent="0.25">
      <c r="E6" t="s">
        <v>130</v>
      </c>
      <c r="F6"/>
      <c r="G6"/>
      <c r="H6"/>
      <c r="I6"/>
      <c r="J6"/>
      <c r="K6"/>
      <c r="L6"/>
      <c r="M6"/>
      <c r="N6"/>
      <c r="O6"/>
      <c r="P6"/>
    </row>
    <row r="7" spans="1:16" x14ac:dyDescent="0.25">
      <c r="A7"/>
      <c r="D7" s="33"/>
      <c r="E7" s="10" t="s">
        <v>372</v>
      </c>
      <c r="F7" s="10" t="s">
        <v>373</v>
      </c>
      <c r="G7" s="10" t="s">
        <v>374</v>
      </c>
      <c r="H7" s="10" t="s">
        <v>375</v>
      </c>
      <c r="I7" s="10" t="s">
        <v>376</v>
      </c>
      <c r="J7" s="10" t="s">
        <v>377</v>
      </c>
      <c r="L7"/>
      <c r="M7"/>
      <c r="N7"/>
      <c r="O7"/>
      <c r="P7"/>
    </row>
    <row r="8" spans="1:16" x14ac:dyDescent="0.25">
      <c r="A8"/>
      <c r="D8" s="33" t="s">
        <v>248</v>
      </c>
      <c r="E8" s="10" t="s">
        <v>372</v>
      </c>
      <c r="F8" s="10" t="s">
        <v>373</v>
      </c>
      <c r="G8" s="10" t="s">
        <v>374</v>
      </c>
      <c r="H8" s="10" t="s">
        <v>375</v>
      </c>
      <c r="I8" s="10" t="s">
        <v>376</v>
      </c>
      <c r="J8" s="33" t="s">
        <v>715</v>
      </c>
      <c r="K8"/>
      <c r="L8"/>
      <c r="M8"/>
      <c r="N8"/>
      <c r="O8"/>
      <c r="P8"/>
    </row>
    <row r="9" spans="1:16" x14ac:dyDescent="0.25">
      <c r="B9" s="41" t="s">
        <v>38</v>
      </c>
      <c r="C9" s="33" t="s">
        <v>39</v>
      </c>
      <c r="D9" s="33" t="s">
        <v>40</v>
      </c>
      <c r="E9" s="10">
        <v>2</v>
      </c>
      <c r="F9" s="10">
        <v>7</v>
      </c>
      <c r="G9" s="10">
        <v>12</v>
      </c>
      <c r="H9" s="10">
        <v>17</v>
      </c>
      <c r="I9" s="10">
        <v>22</v>
      </c>
      <c r="J9" s="10">
        <v>27</v>
      </c>
    </row>
    <row r="10" spans="1:16" x14ac:dyDescent="0.25">
      <c r="A10" t="s">
        <v>108</v>
      </c>
      <c r="B10" s="33" t="s">
        <v>41</v>
      </c>
      <c r="E10" s="33" t="s">
        <v>249</v>
      </c>
      <c r="F10" s="33" t="s">
        <v>251</v>
      </c>
      <c r="G10" s="33" t="s">
        <v>252</v>
      </c>
      <c r="H10" s="33" t="s">
        <v>253</v>
      </c>
      <c r="I10" s="33" t="s">
        <v>254</v>
      </c>
      <c r="J10" s="33" t="s">
        <v>729</v>
      </c>
      <c r="K10"/>
      <c r="L10"/>
      <c r="M10"/>
      <c r="N10"/>
      <c r="O10"/>
      <c r="P10"/>
    </row>
    <row r="11" spans="1:16" x14ac:dyDescent="0.25">
      <c r="A11" s="10" t="s">
        <v>379</v>
      </c>
      <c r="B11" s="10" t="s">
        <v>42</v>
      </c>
      <c r="C11" s="10">
        <v>20</v>
      </c>
      <c r="D11" s="10" t="s">
        <v>379</v>
      </c>
      <c r="E11" s="143">
        <v>20147</v>
      </c>
      <c r="F11" s="143">
        <v>63</v>
      </c>
      <c r="G11" s="143">
        <v>0</v>
      </c>
      <c r="H11" s="143">
        <v>0</v>
      </c>
      <c r="I11" s="143">
        <v>0</v>
      </c>
      <c r="J11" s="143">
        <v>0</v>
      </c>
      <c r="K11" s="103"/>
      <c r="L11" s="30"/>
      <c r="M11" s="30"/>
      <c r="N11" s="30"/>
      <c r="O11" s="30"/>
      <c r="P11" s="30"/>
    </row>
    <row r="12" spans="1:16" x14ac:dyDescent="0.25">
      <c r="A12" s="10" t="s">
        <v>262</v>
      </c>
      <c r="B12" s="10" t="s">
        <v>42</v>
      </c>
      <c r="C12" s="10">
        <v>27</v>
      </c>
      <c r="D12" s="10" t="s">
        <v>262</v>
      </c>
      <c r="E12" s="143">
        <v>50463</v>
      </c>
      <c r="F12" s="143">
        <v>8133</v>
      </c>
      <c r="G12" s="143">
        <v>164</v>
      </c>
      <c r="H12" s="143">
        <v>0</v>
      </c>
      <c r="I12" s="143">
        <v>0</v>
      </c>
      <c r="J12" s="143">
        <v>0</v>
      </c>
      <c r="K12" s="103"/>
      <c r="L12" s="30"/>
      <c r="M12" s="30"/>
      <c r="N12" s="30"/>
      <c r="O12" s="30"/>
      <c r="P12" s="30"/>
    </row>
    <row r="13" spans="1:16" x14ac:dyDescent="0.25">
      <c r="A13" s="10" t="s">
        <v>263</v>
      </c>
      <c r="B13" s="10" t="s">
        <v>42</v>
      </c>
      <c r="C13" s="10">
        <v>32</v>
      </c>
      <c r="D13" s="10" t="s">
        <v>263</v>
      </c>
      <c r="E13" s="143">
        <v>45935</v>
      </c>
      <c r="F13" s="143">
        <v>29699</v>
      </c>
      <c r="G13" s="143">
        <v>7043</v>
      </c>
      <c r="H13" s="143">
        <v>286</v>
      </c>
      <c r="I13" s="143">
        <v>0</v>
      </c>
      <c r="J13" s="143">
        <v>0</v>
      </c>
      <c r="K13" s="103"/>
      <c r="L13" s="30"/>
      <c r="M13" s="30"/>
      <c r="N13" s="30"/>
      <c r="O13" s="30"/>
      <c r="P13" s="30"/>
    </row>
    <row r="14" spans="1:16" x14ac:dyDescent="0.25">
      <c r="A14" s="10" t="s">
        <v>264</v>
      </c>
      <c r="B14" s="10" t="s">
        <v>42</v>
      </c>
      <c r="C14" s="10">
        <v>37</v>
      </c>
      <c r="D14" s="10" t="s">
        <v>264</v>
      </c>
      <c r="E14" s="143">
        <v>34407</v>
      </c>
      <c r="F14" s="143">
        <v>29459</v>
      </c>
      <c r="G14" s="143">
        <v>21463</v>
      </c>
      <c r="H14" s="143">
        <v>6263</v>
      </c>
      <c r="I14" s="143">
        <v>232</v>
      </c>
      <c r="J14" s="143">
        <v>0</v>
      </c>
      <c r="K14" s="103"/>
      <c r="L14" s="30"/>
      <c r="M14" s="30"/>
      <c r="N14" s="30"/>
      <c r="O14" s="30"/>
      <c r="P14" s="30"/>
    </row>
    <row r="15" spans="1:16" x14ac:dyDescent="0.25">
      <c r="A15" s="10" t="s">
        <v>265</v>
      </c>
      <c r="B15" s="10" t="s">
        <v>42</v>
      </c>
      <c r="C15" s="10">
        <v>42</v>
      </c>
      <c r="D15" s="10" t="s">
        <v>265</v>
      </c>
      <c r="E15" s="143">
        <v>29376</v>
      </c>
      <c r="F15" s="143">
        <v>25883</v>
      </c>
      <c r="G15" s="143">
        <v>23563</v>
      </c>
      <c r="H15" s="143">
        <v>17505</v>
      </c>
      <c r="I15" s="143">
        <v>4313</v>
      </c>
      <c r="J15" s="143">
        <v>263</v>
      </c>
      <c r="K15" s="103"/>
      <c r="L15" s="30"/>
      <c r="M15" s="30"/>
      <c r="N15" s="30"/>
      <c r="O15" s="30"/>
      <c r="P15" s="30"/>
    </row>
    <row r="16" spans="1:16" x14ac:dyDescent="0.25">
      <c r="A16" s="10" t="s">
        <v>266</v>
      </c>
      <c r="B16" s="10" t="s">
        <v>42</v>
      </c>
      <c r="C16" s="10">
        <v>47</v>
      </c>
      <c r="D16" s="10" t="s">
        <v>266</v>
      </c>
      <c r="E16" s="143">
        <v>27718</v>
      </c>
      <c r="F16" s="143">
        <v>24734</v>
      </c>
      <c r="G16" s="143">
        <v>22987</v>
      </c>
      <c r="H16" s="143">
        <v>19784</v>
      </c>
      <c r="I16" s="143">
        <v>12575</v>
      </c>
      <c r="J16" s="143">
        <v>6344</v>
      </c>
      <c r="K16" s="103"/>
      <c r="L16" s="30"/>
      <c r="M16" s="30"/>
      <c r="N16" s="30"/>
      <c r="O16" s="30"/>
      <c r="P16" s="30"/>
    </row>
    <row r="17" spans="1:16" x14ac:dyDescent="0.25">
      <c r="A17" s="10" t="s">
        <v>46</v>
      </c>
      <c r="B17" s="10" t="s">
        <v>42</v>
      </c>
      <c r="C17" s="10">
        <v>52</v>
      </c>
      <c r="D17" s="10" t="s">
        <v>46</v>
      </c>
      <c r="E17" s="143">
        <v>24888</v>
      </c>
      <c r="F17" s="143">
        <v>25029</v>
      </c>
      <c r="G17" s="143">
        <v>23563</v>
      </c>
      <c r="H17" s="143">
        <v>19869</v>
      </c>
      <c r="I17" s="143">
        <v>13461</v>
      </c>
      <c r="J17" s="143">
        <v>18477</v>
      </c>
      <c r="K17" s="103"/>
      <c r="L17" s="30"/>
      <c r="M17" s="30"/>
      <c r="N17" s="30"/>
      <c r="O17" s="30"/>
      <c r="P17" s="30"/>
    </row>
    <row r="18" spans="1:16" x14ac:dyDescent="0.25">
      <c r="A18" s="10" t="s">
        <v>47</v>
      </c>
      <c r="B18" s="10" t="s">
        <v>42</v>
      </c>
      <c r="C18" s="10">
        <v>57</v>
      </c>
      <c r="D18" s="10" t="s">
        <v>47</v>
      </c>
      <c r="E18" s="143">
        <v>18052</v>
      </c>
      <c r="F18" s="143">
        <v>20561</v>
      </c>
      <c r="G18" s="143">
        <v>21032</v>
      </c>
      <c r="H18" s="143">
        <v>18263</v>
      </c>
      <c r="I18" s="143">
        <v>11490</v>
      </c>
      <c r="J18" s="143">
        <v>19626</v>
      </c>
      <c r="K18" s="103"/>
      <c r="L18" s="30"/>
      <c r="M18" s="30"/>
      <c r="N18" s="30"/>
      <c r="O18" s="30"/>
      <c r="P18" s="30"/>
    </row>
    <row r="19" spans="1:16" x14ac:dyDescent="0.25">
      <c r="A19" s="10" t="s">
        <v>48</v>
      </c>
      <c r="B19" s="10" t="s">
        <v>42</v>
      </c>
      <c r="C19" s="10">
        <v>62</v>
      </c>
      <c r="D19" s="10" t="s">
        <v>48</v>
      </c>
      <c r="E19" s="143">
        <v>9704</v>
      </c>
      <c r="F19" s="143">
        <v>12995</v>
      </c>
      <c r="G19" s="143">
        <v>13780</v>
      </c>
      <c r="H19" s="143">
        <v>12152</v>
      </c>
      <c r="I19" s="143">
        <v>7489</v>
      </c>
      <c r="J19" s="143">
        <v>11592</v>
      </c>
      <c r="K19" s="103"/>
      <c r="L19" s="30"/>
      <c r="M19" s="30"/>
      <c r="N19" s="30"/>
      <c r="O19" s="30"/>
      <c r="P19" s="30"/>
    </row>
    <row r="20" spans="1:16" x14ac:dyDescent="0.25">
      <c r="A20" s="10" t="s">
        <v>381</v>
      </c>
      <c r="B20" s="10" t="s">
        <v>42</v>
      </c>
      <c r="C20" s="10">
        <v>67</v>
      </c>
      <c r="D20" s="33" t="s">
        <v>49</v>
      </c>
      <c r="E20" s="143">
        <v>4649</v>
      </c>
      <c r="F20" s="143">
        <v>6113</v>
      </c>
      <c r="G20" s="143">
        <v>6065</v>
      </c>
      <c r="H20" s="143">
        <v>5030</v>
      </c>
      <c r="I20" s="143">
        <v>3032</v>
      </c>
      <c r="J20" s="143">
        <v>4491</v>
      </c>
      <c r="K20" s="103"/>
      <c r="L20" s="30"/>
      <c r="M20" s="30"/>
      <c r="N20" s="30"/>
      <c r="O20" s="30"/>
      <c r="P20" s="30"/>
    </row>
    <row r="21" spans="1:16" x14ac:dyDescent="0.25">
      <c r="A21"/>
      <c r="D21" s="33"/>
      <c r="E21" s="143"/>
      <c r="F21" s="143"/>
      <c r="G21" s="143"/>
      <c r="H21" s="143"/>
      <c r="I21" s="143"/>
      <c r="J21" s="143"/>
      <c r="K21" s="103"/>
      <c r="L21" s="33" t="s">
        <v>394</v>
      </c>
      <c r="M21" s="30">
        <f>+SUM(E11:J20)</f>
        <v>800205</v>
      </c>
      <c r="N21" s="30"/>
      <c r="O21" s="30"/>
      <c r="P21" s="30"/>
    </row>
    <row r="22" spans="1:16" x14ac:dyDescent="0.25">
      <c r="A22" s="10" t="s">
        <v>379</v>
      </c>
      <c r="B22" s="33" t="s">
        <v>43</v>
      </c>
      <c r="C22" s="10">
        <v>20</v>
      </c>
      <c r="D22" s="10" t="s">
        <v>379</v>
      </c>
      <c r="E22" s="144">
        <v>32567.363043953777</v>
      </c>
      <c r="F22" s="144">
        <v>39772.853229576402</v>
      </c>
      <c r="G22" s="144">
        <v>0</v>
      </c>
      <c r="H22" s="144">
        <v>0</v>
      </c>
      <c r="I22" s="144">
        <v>0</v>
      </c>
      <c r="J22" s="143">
        <v>0</v>
      </c>
      <c r="L22" s="30"/>
      <c r="M22" s="30"/>
      <c r="N22" s="30"/>
      <c r="O22" s="30"/>
      <c r="P22" s="30"/>
    </row>
    <row r="23" spans="1:16" x14ac:dyDescent="0.25">
      <c r="A23" s="10" t="s">
        <v>262</v>
      </c>
      <c r="B23" s="33" t="s">
        <v>43</v>
      </c>
      <c r="C23" s="10">
        <v>27</v>
      </c>
      <c r="D23" s="10" t="s">
        <v>262</v>
      </c>
      <c r="E23" s="144">
        <v>40768.838087224729</v>
      </c>
      <c r="F23" s="144">
        <v>53563.77387962865</v>
      </c>
      <c r="G23" s="144">
        <v>55840.510008283869</v>
      </c>
      <c r="H23" s="144">
        <v>0</v>
      </c>
      <c r="I23" s="144">
        <v>0</v>
      </c>
      <c r="J23" s="143">
        <v>0</v>
      </c>
    </row>
    <row r="24" spans="1:16" x14ac:dyDescent="0.25">
      <c r="A24" s="10" t="s">
        <v>263</v>
      </c>
      <c r="B24" s="33" t="s">
        <v>43</v>
      </c>
      <c r="C24" s="10">
        <v>32</v>
      </c>
      <c r="D24" s="10" t="s">
        <v>263</v>
      </c>
      <c r="E24" s="144">
        <v>46855.500027452974</v>
      </c>
      <c r="F24" s="144">
        <v>62293.52812478249</v>
      </c>
      <c r="G24" s="144">
        <v>65869.531207189691</v>
      </c>
      <c r="H24" s="144">
        <v>72673.955135648401</v>
      </c>
      <c r="I24" s="144">
        <v>0</v>
      </c>
      <c r="J24" s="143">
        <v>0</v>
      </c>
    </row>
    <row r="25" spans="1:16" x14ac:dyDescent="0.25">
      <c r="A25" s="10" t="s">
        <v>264</v>
      </c>
      <c r="B25" s="33" t="s">
        <v>43</v>
      </c>
      <c r="C25" s="10">
        <v>37</v>
      </c>
      <c r="D25" s="10" t="s">
        <v>264</v>
      </c>
      <c r="E25" s="144">
        <v>47837.089216580483</v>
      </c>
      <c r="F25" s="144">
        <v>63688.25497324462</v>
      </c>
      <c r="G25" s="144">
        <v>71349.541357623384</v>
      </c>
      <c r="H25" s="144">
        <v>78001.563876081884</v>
      </c>
      <c r="I25" s="144">
        <v>90280.936869528043</v>
      </c>
      <c r="J25" s="143">
        <v>0</v>
      </c>
    </row>
    <row r="26" spans="1:16" x14ac:dyDescent="0.25">
      <c r="A26" s="10" t="s">
        <v>265</v>
      </c>
      <c r="B26" s="33" t="s">
        <v>43</v>
      </c>
      <c r="C26" s="10">
        <v>42</v>
      </c>
      <c r="D26" s="10" t="s">
        <v>265</v>
      </c>
      <c r="E26" s="144">
        <v>45985.147844060666</v>
      </c>
      <c r="F26" s="144">
        <v>62806.058475221427</v>
      </c>
      <c r="G26" s="144">
        <v>70830.78074451178</v>
      </c>
      <c r="H26" s="144">
        <v>81688.978326451572</v>
      </c>
      <c r="I26" s="144">
        <v>88196.285817543103</v>
      </c>
      <c r="J26" s="143">
        <v>86799.248669922221</v>
      </c>
    </row>
    <row r="27" spans="1:16" x14ac:dyDescent="0.25">
      <c r="A27" s="10" t="s">
        <v>266</v>
      </c>
      <c r="B27" s="33" t="s">
        <v>43</v>
      </c>
      <c r="C27" s="10">
        <v>47</v>
      </c>
      <c r="D27" s="10" t="s">
        <v>266</v>
      </c>
      <c r="E27" s="144">
        <v>43763.934096463876</v>
      </c>
      <c r="F27" s="144">
        <v>57299.627868588956</v>
      </c>
      <c r="G27" s="144">
        <v>66788.534393200622</v>
      </c>
      <c r="H27" s="144">
        <v>79236.159687993568</v>
      </c>
      <c r="I27" s="144">
        <v>88728.300808386222</v>
      </c>
      <c r="J27" s="143">
        <v>93684.651321455094</v>
      </c>
    </row>
    <row r="28" spans="1:16" x14ac:dyDescent="0.25">
      <c r="A28" s="10" t="s">
        <v>46</v>
      </c>
      <c r="B28" s="33" t="s">
        <v>43</v>
      </c>
      <c r="C28" s="10">
        <v>52</v>
      </c>
      <c r="D28" s="10" t="s">
        <v>46</v>
      </c>
      <c r="E28" s="144">
        <v>43037.822894099583</v>
      </c>
      <c r="F28" s="144">
        <v>52514.686401761901</v>
      </c>
      <c r="G28" s="144">
        <v>60832.537084021082</v>
      </c>
      <c r="H28" s="144">
        <v>72182.265932862822</v>
      </c>
      <c r="I28" s="144">
        <v>80959.759777260784</v>
      </c>
      <c r="J28" s="143">
        <v>87273.016797608041</v>
      </c>
    </row>
    <row r="29" spans="1:16" x14ac:dyDescent="0.25">
      <c r="A29" s="10" t="s">
        <v>47</v>
      </c>
      <c r="B29" s="33" t="s">
        <v>43</v>
      </c>
      <c r="C29" s="10">
        <v>57</v>
      </c>
      <c r="D29" s="10" t="s">
        <v>47</v>
      </c>
      <c r="E29" s="144">
        <v>42785.309634577927</v>
      </c>
      <c r="F29" s="144">
        <v>50297.414081438677</v>
      </c>
      <c r="G29" s="144">
        <v>56766.606178422626</v>
      </c>
      <c r="H29" s="144">
        <v>65596.809193356792</v>
      </c>
      <c r="I29" s="144">
        <v>73666.970288236815</v>
      </c>
      <c r="J29" s="143">
        <v>81516.247553930356</v>
      </c>
    </row>
    <row r="30" spans="1:16" x14ac:dyDescent="0.25">
      <c r="A30" s="10" t="s">
        <v>48</v>
      </c>
      <c r="B30" s="33" t="s">
        <v>43</v>
      </c>
      <c r="C30" s="10">
        <v>62</v>
      </c>
      <c r="D30" s="10" t="s">
        <v>48</v>
      </c>
      <c r="E30" s="144">
        <v>42180.114449946486</v>
      </c>
      <c r="F30" s="144">
        <v>51168.154206054744</v>
      </c>
      <c r="G30" s="144">
        <v>55081.106821178968</v>
      </c>
      <c r="H30" s="144">
        <v>63248.052192949188</v>
      </c>
      <c r="I30" s="144">
        <v>68651.746016447461</v>
      </c>
      <c r="J30" s="143">
        <v>78884.459222592996</v>
      </c>
    </row>
    <row r="31" spans="1:16" x14ac:dyDescent="0.25">
      <c r="A31" s="10" t="s">
        <v>381</v>
      </c>
      <c r="B31" s="33" t="s">
        <v>43</v>
      </c>
      <c r="C31" s="10">
        <v>67</v>
      </c>
      <c r="D31" s="33" t="s">
        <v>49</v>
      </c>
      <c r="E31" s="144">
        <v>37471.68794934918</v>
      </c>
      <c r="F31" s="144">
        <v>50607.911861359571</v>
      </c>
      <c r="G31" s="144">
        <v>55337.425572799002</v>
      </c>
      <c r="H31" s="144">
        <v>63453.399576108277</v>
      </c>
      <c r="I31" s="144">
        <v>67962.6537358723</v>
      </c>
      <c r="J31" s="143">
        <v>78016.943313509095</v>
      </c>
    </row>
    <row r="32" spans="1:16" x14ac:dyDescent="0.25">
      <c r="A32"/>
      <c r="D32" s="33"/>
    </row>
  </sheetData>
  <hyperlinks>
    <hyperlink ref="A1" location="TOC!A1" display="TOC" xr:uid="{00000000-0004-0000-0900-000000000000}"/>
  </hyperlinks>
  <pageMargins left="0.7" right="0.7" top="0.75" bottom="0.75" header="0.3" footer="0.3"/>
  <pageSetup orientation="portrait" horizontalDpi="0"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4" tint="0.59999389629810485"/>
  </sheetPr>
  <dimension ref="A1:P34"/>
  <sheetViews>
    <sheetView workbookViewId="0">
      <selection activeCell="P20" sqref="P20"/>
    </sheetView>
  </sheetViews>
  <sheetFormatPr defaultRowHeight="15" x14ac:dyDescent="0.25"/>
  <cols>
    <col min="1" max="16384" width="9.140625" style="10"/>
  </cols>
  <sheetData>
    <row r="1" spans="1:16" x14ac:dyDescent="0.25">
      <c r="A1" s="9" t="s">
        <v>0</v>
      </c>
    </row>
    <row r="2" spans="1:16" x14ac:dyDescent="0.25">
      <c r="A2" s="11" t="s">
        <v>35</v>
      </c>
      <c r="B2" s="12" t="s">
        <v>36</v>
      </c>
      <c r="C2" s="33" t="s">
        <v>268</v>
      </c>
    </row>
    <row r="3" spans="1:16" x14ac:dyDescent="0.25">
      <c r="A3" s="11" t="s">
        <v>37</v>
      </c>
      <c r="B3" s="12" t="s">
        <v>407</v>
      </c>
      <c r="C3" s="33" t="s">
        <v>269</v>
      </c>
    </row>
    <row r="4" spans="1:16" x14ac:dyDescent="0.25">
      <c r="A4" s="33" t="s">
        <v>305</v>
      </c>
      <c r="B4" s="33" t="s">
        <v>306</v>
      </c>
    </row>
    <row r="5" spans="1:16" customFormat="1" x14ac:dyDescent="0.25"/>
    <row r="6" spans="1:16" x14ac:dyDescent="0.25">
      <c r="A6"/>
      <c r="D6" s="33"/>
      <c r="E6"/>
      <c r="F6"/>
      <c r="G6"/>
      <c r="H6"/>
      <c r="I6"/>
      <c r="J6"/>
      <c r="K6"/>
      <c r="L6"/>
      <c r="M6"/>
      <c r="N6"/>
      <c r="O6"/>
      <c r="P6"/>
    </row>
    <row r="7" spans="1:16" x14ac:dyDescent="0.25">
      <c r="B7" s="41" t="s">
        <v>38</v>
      </c>
      <c r="C7" s="33" t="s">
        <v>39</v>
      </c>
      <c r="D7" s="33" t="s">
        <v>40</v>
      </c>
      <c r="E7" s="33" t="s">
        <v>43</v>
      </c>
    </row>
    <row r="8" spans="1:16" x14ac:dyDescent="0.25">
      <c r="A8" s="10" t="s">
        <v>379</v>
      </c>
      <c r="B8" s="10" t="s">
        <v>43</v>
      </c>
      <c r="C8" s="10">
        <v>20</v>
      </c>
      <c r="D8" s="10" t="s">
        <v>379</v>
      </c>
      <c r="E8" s="30">
        <v>32589.824492825333</v>
      </c>
      <c r="F8" s="30"/>
      <c r="G8" s="30"/>
      <c r="H8" s="30"/>
      <c r="I8" s="30"/>
      <c r="J8" s="30"/>
      <c r="K8" s="30"/>
      <c r="L8" s="30"/>
      <c r="M8" s="30"/>
      <c r="N8" s="30"/>
      <c r="O8" s="30"/>
      <c r="P8" s="30"/>
    </row>
    <row r="9" spans="1:16" x14ac:dyDescent="0.25">
      <c r="A9" s="10" t="s">
        <v>262</v>
      </c>
      <c r="B9" s="10" t="s">
        <v>43</v>
      </c>
      <c r="C9" s="10">
        <v>27</v>
      </c>
      <c r="D9" s="10" t="s">
        <v>262</v>
      </c>
      <c r="E9" s="30">
        <v>42581.856586113005</v>
      </c>
      <c r="F9" s="30"/>
      <c r="G9" s="30"/>
      <c r="H9" s="30"/>
      <c r="I9" s="30"/>
      <c r="J9" s="30"/>
      <c r="K9" s="30"/>
      <c r="L9" s="30"/>
      <c r="M9" s="30"/>
      <c r="N9" s="30"/>
      <c r="O9" s="30"/>
      <c r="P9" s="30"/>
    </row>
    <row r="10" spans="1:16" x14ac:dyDescent="0.25">
      <c r="A10" s="10" t="s">
        <v>263</v>
      </c>
      <c r="B10" s="10" t="s">
        <v>43</v>
      </c>
      <c r="C10" s="10">
        <v>32</v>
      </c>
      <c r="D10" s="10" t="s">
        <v>263</v>
      </c>
      <c r="E10" s="30">
        <v>54085.155370466353</v>
      </c>
      <c r="F10" s="30"/>
      <c r="G10" s="30"/>
      <c r="H10" s="30"/>
      <c r="I10" s="30"/>
      <c r="J10" s="30"/>
      <c r="K10" s="30"/>
      <c r="L10" s="30"/>
      <c r="M10" s="30"/>
      <c r="N10" s="30"/>
      <c r="O10" s="30"/>
      <c r="P10" s="30"/>
    </row>
    <row r="11" spans="1:16" x14ac:dyDescent="0.25">
      <c r="A11" s="10" t="s">
        <v>264</v>
      </c>
      <c r="B11" s="10" t="s">
        <v>43</v>
      </c>
      <c r="C11" s="10">
        <v>37</v>
      </c>
      <c r="D11" s="10" t="s">
        <v>264</v>
      </c>
      <c r="E11" s="30">
        <v>60582.932675553231</v>
      </c>
      <c r="F11" s="30"/>
      <c r="G11" s="30"/>
      <c r="H11" s="30"/>
      <c r="I11" s="30"/>
      <c r="J11" s="30"/>
      <c r="K11" s="30"/>
      <c r="L11" s="30"/>
      <c r="M11" s="30"/>
      <c r="N11" s="30"/>
      <c r="O11" s="30"/>
      <c r="P11" s="30"/>
    </row>
    <row r="12" spans="1:16" x14ac:dyDescent="0.25">
      <c r="A12" s="10" t="s">
        <v>265</v>
      </c>
      <c r="B12" s="10" t="s">
        <v>43</v>
      </c>
      <c r="C12" s="10">
        <v>42</v>
      </c>
      <c r="D12" s="10" t="s">
        <v>265</v>
      </c>
      <c r="E12" s="30">
        <v>64206.603867080266</v>
      </c>
      <c r="F12" s="30"/>
      <c r="G12" s="30"/>
      <c r="H12" s="30"/>
      <c r="I12" s="30"/>
      <c r="J12" s="30"/>
      <c r="K12" s="30"/>
      <c r="L12" s="30"/>
      <c r="M12" s="30"/>
      <c r="N12" s="30"/>
      <c r="O12" s="30"/>
      <c r="P12" s="30"/>
    </row>
    <row r="13" spans="1:16" x14ac:dyDescent="0.25">
      <c r="A13" s="10" t="s">
        <v>266</v>
      </c>
      <c r="B13" s="10" t="s">
        <v>43</v>
      </c>
      <c r="C13" s="10">
        <v>47</v>
      </c>
      <c r="D13" s="10" t="s">
        <v>266</v>
      </c>
      <c r="E13" s="30">
        <v>65210.595179688455</v>
      </c>
      <c r="F13" s="30"/>
      <c r="G13" s="30"/>
      <c r="H13" s="30"/>
      <c r="I13" s="30"/>
      <c r="J13" s="30"/>
      <c r="K13" s="30"/>
      <c r="L13" s="30"/>
      <c r="M13" s="30"/>
      <c r="N13" s="43"/>
      <c r="O13" s="43"/>
      <c r="P13" s="30"/>
    </row>
    <row r="14" spans="1:16" x14ac:dyDescent="0.25">
      <c r="A14" s="10" t="s">
        <v>46</v>
      </c>
      <c r="B14" s="10" t="s">
        <v>43</v>
      </c>
      <c r="C14" s="10">
        <v>52</v>
      </c>
      <c r="D14" s="10" t="s">
        <v>46</v>
      </c>
      <c r="E14" s="30">
        <v>63497.767469889135</v>
      </c>
      <c r="F14" s="30"/>
      <c r="G14" s="30"/>
      <c r="H14" s="30"/>
      <c r="I14" s="30"/>
      <c r="J14" s="30"/>
      <c r="K14" s="30"/>
      <c r="L14" s="30"/>
      <c r="M14" s="30"/>
      <c r="N14" s="43"/>
      <c r="O14" s="43"/>
      <c r="P14" s="30"/>
    </row>
    <row r="15" spans="1:16" x14ac:dyDescent="0.25">
      <c r="A15" s="10" t="s">
        <v>47</v>
      </c>
      <c r="B15" s="10" t="s">
        <v>43</v>
      </c>
      <c r="C15" s="10">
        <v>57</v>
      </c>
      <c r="D15" s="10" t="s">
        <v>47</v>
      </c>
      <c r="E15" s="30">
        <v>60947.192278764305</v>
      </c>
      <c r="F15" s="30"/>
      <c r="G15" s="30"/>
      <c r="H15" s="30"/>
      <c r="I15" s="30"/>
      <c r="J15" s="30"/>
      <c r="K15" s="30"/>
      <c r="L15" s="30"/>
      <c r="M15" s="30"/>
      <c r="N15" s="43"/>
      <c r="O15" s="43"/>
      <c r="P15" s="30"/>
    </row>
    <row r="16" spans="1:16" x14ac:dyDescent="0.25">
      <c r="A16" s="10" t="s">
        <v>48</v>
      </c>
      <c r="B16" s="10" t="s">
        <v>43</v>
      </c>
      <c r="C16" s="10">
        <v>62</v>
      </c>
      <c r="D16" s="10" t="s">
        <v>48</v>
      </c>
      <c r="E16" s="30">
        <v>59522.914018194708</v>
      </c>
      <c r="F16" s="30"/>
      <c r="G16" s="30"/>
      <c r="H16" s="30"/>
      <c r="I16" s="30"/>
      <c r="J16" s="30"/>
      <c r="K16" s="30"/>
      <c r="L16" s="30"/>
      <c r="M16" s="30"/>
      <c r="N16" s="43"/>
      <c r="O16" s="43"/>
      <c r="P16" s="30"/>
    </row>
    <row r="17" spans="1:16" x14ac:dyDescent="0.25">
      <c r="A17" s="10" t="s">
        <v>381</v>
      </c>
      <c r="B17" s="10" t="s">
        <v>43</v>
      </c>
      <c r="C17" s="10">
        <v>67</v>
      </c>
      <c r="D17" s="33" t="s">
        <v>49</v>
      </c>
      <c r="E17" s="30">
        <v>57685.533934649422</v>
      </c>
      <c r="F17" s="30"/>
      <c r="G17" s="30"/>
      <c r="H17" s="30"/>
      <c r="I17" s="30"/>
      <c r="J17" s="30"/>
      <c r="K17" s="30"/>
      <c r="L17" s="30"/>
      <c r="M17" s="30"/>
      <c r="N17" s="43"/>
      <c r="O17" s="43"/>
      <c r="P17" s="30"/>
    </row>
    <row r="18" spans="1:16" x14ac:dyDescent="0.25">
      <c r="A18"/>
      <c r="D18" s="33"/>
      <c r="E18" s="42"/>
      <c r="F18" s="30"/>
      <c r="G18" s="30"/>
      <c r="H18" s="30"/>
      <c r="I18" s="30"/>
      <c r="J18" s="30"/>
      <c r="K18" s="30"/>
      <c r="L18" s="30"/>
      <c r="M18" s="30"/>
      <c r="N18" s="43"/>
      <c r="O18" s="43"/>
      <c r="P18" s="30"/>
    </row>
    <row r="19" spans="1:16" x14ac:dyDescent="0.25">
      <c r="N19" s="11"/>
      <c r="O19" s="11"/>
    </row>
    <row r="20" spans="1:16" x14ac:dyDescent="0.25">
      <c r="N20" s="11"/>
      <c r="O20" s="11"/>
    </row>
    <row r="21" spans="1:16" x14ac:dyDescent="0.25">
      <c r="N21" s="11"/>
      <c r="O21" s="11"/>
    </row>
    <row r="22" spans="1:16" x14ac:dyDescent="0.25">
      <c r="N22" s="11"/>
      <c r="O22" s="11"/>
    </row>
    <row r="24" spans="1:16" x14ac:dyDescent="0.25">
      <c r="G24"/>
      <c r="H24" s="33"/>
    </row>
    <row r="34" spans="10:10" x14ac:dyDescent="0.25">
      <c r="J34" s="33"/>
    </row>
  </sheetData>
  <hyperlinks>
    <hyperlink ref="A1" location="TOC!A1" display="TOC" xr:uid="{00000000-0004-0000-0A00-000000000000}"/>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K108"/>
  <sheetViews>
    <sheetView workbookViewId="0">
      <selection activeCell="J23" sqref="J23"/>
    </sheetView>
  </sheetViews>
  <sheetFormatPr defaultRowHeight="15" x14ac:dyDescent="0.25"/>
  <cols>
    <col min="3" max="8" width="16.85546875" bestFit="1" customWidth="1"/>
    <col min="9" max="9" width="15.28515625" bestFit="1" customWidth="1"/>
    <col min="10" max="10" width="18" bestFit="1" customWidth="1"/>
    <col min="11" max="11" width="15.28515625" bestFit="1" customWidth="1"/>
  </cols>
  <sheetData>
    <row r="1" spans="1:9" x14ac:dyDescent="0.25">
      <c r="A1" s="1" t="s">
        <v>0</v>
      </c>
    </row>
    <row r="2" spans="1:9" x14ac:dyDescent="0.25">
      <c r="B2" s="7" t="s">
        <v>714</v>
      </c>
    </row>
    <row r="3" spans="1:9" x14ac:dyDescent="0.25">
      <c r="C3" t="s">
        <v>653</v>
      </c>
    </row>
    <row r="4" spans="1:9" x14ac:dyDescent="0.25">
      <c r="C4" t="s">
        <v>652</v>
      </c>
    </row>
    <row r="5" spans="1:9" x14ac:dyDescent="0.25">
      <c r="C5" t="s">
        <v>641</v>
      </c>
      <c r="D5" t="s">
        <v>251</v>
      </c>
      <c r="E5" t="s">
        <v>252</v>
      </c>
      <c r="F5" t="s">
        <v>642</v>
      </c>
      <c r="G5" t="s">
        <v>267</v>
      </c>
      <c r="H5" t="s">
        <v>643</v>
      </c>
      <c r="I5" t="s">
        <v>646</v>
      </c>
    </row>
    <row r="6" spans="1:9" x14ac:dyDescent="0.25">
      <c r="B6" t="s">
        <v>379</v>
      </c>
      <c r="C6" s="30">
        <v>29627.141443701228</v>
      </c>
      <c r="D6" s="30">
        <v>36182.111111111109</v>
      </c>
      <c r="E6" s="30"/>
      <c r="F6" s="30"/>
      <c r="G6" s="30"/>
      <c r="H6" s="30"/>
      <c r="I6" s="30">
        <v>29643.280025020849</v>
      </c>
    </row>
    <row r="7" spans="1:9" x14ac:dyDescent="0.25">
      <c r="B7" t="s">
        <v>262</v>
      </c>
      <c r="C7" s="30">
        <v>35965.868458399855</v>
      </c>
      <c r="D7" s="30">
        <v>47253.435120435119</v>
      </c>
      <c r="E7" s="30">
        <v>49261.949367088608</v>
      </c>
      <c r="F7" s="30"/>
      <c r="G7" s="30"/>
      <c r="H7" s="30"/>
      <c r="I7" s="30">
        <v>37480.688032984202</v>
      </c>
    </row>
    <row r="8" spans="1:9" x14ac:dyDescent="0.25">
      <c r="B8" t="s">
        <v>263</v>
      </c>
      <c r="C8" s="30">
        <v>41419.654670008356</v>
      </c>
      <c r="D8" s="30">
        <v>55066.671395955644</v>
      </c>
      <c r="E8" s="30">
        <v>58227.811767638996</v>
      </c>
      <c r="F8" s="30">
        <v>64242.834319526628</v>
      </c>
      <c r="G8" s="30"/>
      <c r="H8" s="30"/>
      <c r="I8" s="30">
        <v>47559.257556998913</v>
      </c>
    </row>
    <row r="9" spans="1:9" x14ac:dyDescent="0.25">
      <c r="B9" t="s">
        <v>264</v>
      </c>
      <c r="C9" s="30">
        <v>42245.446211212067</v>
      </c>
      <c r="D9" s="30">
        <v>56243.780585747176</v>
      </c>
      <c r="E9" s="30">
        <v>63009.544706440895</v>
      </c>
      <c r="F9" s="30">
        <v>68884.017089721034</v>
      </c>
      <c r="G9" s="30">
        <v>79728.062992125982</v>
      </c>
      <c r="H9" s="30"/>
      <c r="I9" s="30">
        <v>53048.01293550968</v>
      </c>
    </row>
    <row r="10" spans="1:9" x14ac:dyDescent="0.25">
      <c r="B10" t="s">
        <v>265</v>
      </c>
      <c r="C10" s="30">
        <v>40703.638634863768</v>
      </c>
      <c r="D10" s="30">
        <v>55592.625621746673</v>
      </c>
      <c r="E10" s="30">
        <v>62695.688473735005</v>
      </c>
      <c r="F10" s="30">
        <v>72306.79491401391</v>
      </c>
      <c r="G10" s="30">
        <v>78066.721869158879</v>
      </c>
      <c r="H10" s="30">
        <v>76830.137931034478</v>
      </c>
      <c r="I10" s="30">
        <v>56088.169842125761</v>
      </c>
    </row>
    <row r="11" spans="1:9" x14ac:dyDescent="0.25">
      <c r="B11" t="s">
        <v>266</v>
      </c>
      <c r="C11" s="30">
        <v>38531.066411548149</v>
      </c>
      <c r="D11" s="30">
        <v>50448.292923007299</v>
      </c>
      <c r="E11" s="30">
        <v>58802.607840557786</v>
      </c>
      <c r="F11" s="30">
        <v>69761.866572703788</v>
      </c>
      <c r="G11" s="30">
        <v>78119.029324376694</v>
      </c>
      <c r="H11" s="30">
        <v>82482.747411444143</v>
      </c>
      <c r="I11" s="30">
        <v>56360.564872725401</v>
      </c>
    </row>
    <row r="12" spans="1:9" x14ac:dyDescent="0.25">
      <c r="B12" t="s">
        <v>46</v>
      </c>
      <c r="C12" s="30">
        <v>38128.311112297182</v>
      </c>
      <c r="D12" s="30">
        <v>46524.107551118985</v>
      </c>
      <c r="E12" s="30">
        <v>53893.104802192567</v>
      </c>
      <c r="F12" s="30">
        <v>63948.120680985565</v>
      </c>
      <c r="G12" s="30">
        <v>71724.327598072952</v>
      </c>
      <c r="H12" s="30">
        <v>77317.403911342888</v>
      </c>
      <c r="I12" s="30">
        <v>55390.999286498976</v>
      </c>
    </row>
    <row r="13" spans="1:9" x14ac:dyDescent="0.25">
      <c r="B13" t="s">
        <v>47</v>
      </c>
      <c r="C13" s="30">
        <v>38464.418816499056</v>
      </c>
      <c r="D13" s="30">
        <v>45217.87541422381</v>
      </c>
      <c r="E13" s="30">
        <v>51033.743438740239</v>
      </c>
      <c r="F13" s="30">
        <v>58972.183756270286</v>
      </c>
      <c r="G13" s="30">
        <v>66227.338829852204</v>
      </c>
      <c r="H13" s="30">
        <v>73283.917144537569</v>
      </c>
      <c r="I13" s="30">
        <v>54404.145283089289</v>
      </c>
    </row>
    <row r="14" spans="1:9" x14ac:dyDescent="0.25">
      <c r="B14" t="s">
        <v>48</v>
      </c>
      <c r="C14" s="30">
        <v>38477.834493840382</v>
      </c>
      <c r="D14" s="30">
        <v>46676.9660199055</v>
      </c>
      <c r="E14" s="30">
        <v>50246.466602594905</v>
      </c>
      <c r="F14" s="30">
        <v>57696.573754582707</v>
      </c>
      <c r="G14" s="30">
        <v>62625.968548963545</v>
      </c>
      <c r="H14" s="30">
        <v>71960.524661565621</v>
      </c>
      <c r="I14" s="30">
        <v>54142.78886392498</v>
      </c>
    </row>
    <row r="15" spans="1:9" x14ac:dyDescent="0.25">
      <c r="B15" t="s">
        <v>644</v>
      </c>
      <c r="C15" s="30">
        <v>34801.988900920413</v>
      </c>
      <c r="D15" s="30">
        <v>47002.3125</v>
      </c>
      <c r="E15" s="30">
        <v>51394.868392191267</v>
      </c>
      <c r="F15" s="30">
        <v>58932.613624408208</v>
      </c>
      <c r="G15" s="30">
        <v>63120.602525032649</v>
      </c>
      <c r="H15" s="30">
        <v>72458.566556984748</v>
      </c>
      <c r="I15" s="30">
        <v>53343.10078796243</v>
      </c>
    </row>
    <row r="16" spans="1:9" x14ac:dyDescent="0.25">
      <c r="B16" t="s">
        <v>371</v>
      </c>
      <c r="C16" s="30">
        <v>38435.06818826274</v>
      </c>
      <c r="D16" s="30">
        <v>50892.035417854655</v>
      </c>
      <c r="E16" s="30">
        <v>56457.593633737357</v>
      </c>
      <c r="F16" s="30">
        <v>64545.003786328285</v>
      </c>
      <c r="G16" s="30">
        <v>70360.607198438069</v>
      </c>
      <c r="H16" s="30">
        <v>74922.25392541707</v>
      </c>
      <c r="I16" s="30">
        <v>52325.285496432363</v>
      </c>
    </row>
    <row r="20" spans="2:9" x14ac:dyDescent="0.25">
      <c r="C20" t="s">
        <v>654</v>
      </c>
    </row>
    <row r="21" spans="2:9" x14ac:dyDescent="0.25">
      <c r="C21" t="s">
        <v>641</v>
      </c>
      <c r="D21" t="s">
        <v>251</v>
      </c>
      <c r="E21" t="s">
        <v>252</v>
      </c>
      <c r="F21" t="s">
        <v>642</v>
      </c>
      <c r="G21" t="s">
        <v>267</v>
      </c>
      <c r="H21" t="s">
        <v>643</v>
      </c>
      <c r="I21" t="s">
        <v>646</v>
      </c>
    </row>
    <row r="22" spans="2:9" x14ac:dyDescent="0.25">
      <c r="B22" t="s">
        <v>379</v>
      </c>
      <c r="C22" s="113">
        <f>+C6/$I$16</f>
        <v>0.56621079393291152</v>
      </c>
      <c r="D22" s="113">
        <f t="shared" ref="D22:I22" si="0">+D6/$I$16</f>
        <v>0.69148425599279484</v>
      </c>
      <c r="E22" s="113">
        <f t="shared" si="0"/>
        <v>0</v>
      </c>
      <c r="F22" s="113">
        <f t="shared" si="0"/>
        <v>0</v>
      </c>
      <c r="G22" s="113">
        <f t="shared" si="0"/>
        <v>0</v>
      </c>
      <c r="H22" s="113">
        <f t="shared" si="0"/>
        <v>0</v>
      </c>
      <c r="I22" s="113">
        <f t="shared" si="0"/>
        <v>0.56651922189783344</v>
      </c>
    </row>
    <row r="23" spans="2:9" x14ac:dyDescent="0.25">
      <c r="B23" t="s">
        <v>262</v>
      </c>
      <c r="C23" s="113">
        <f t="shared" ref="C23:I23" si="1">+C7/$I$16</f>
        <v>0.68735159525984957</v>
      </c>
      <c r="D23" s="113">
        <f t="shared" si="1"/>
        <v>0.90307075579467111</v>
      </c>
      <c r="E23" s="113">
        <f t="shared" si="1"/>
        <v>0.94145591179712496</v>
      </c>
      <c r="F23" s="113">
        <f t="shared" si="1"/>
        <v>0</v>
      </c>
      <c r="G23" s="113">
        <f t="shared" si="1"/>
        <v>0</v>
      </c>
      <c r="H23" s="113">
        <f t="shared" si="1"/>
        <v>0</v>
      </c>
      <c r="I23" s="113">
        <f t="shared" si="1"/>
        <v>0.71630164417430087</v>
      </c>
    </row>
    <row r="24" spans="2:9" x14ac:dyDescent="0.25">
      <c r="B24" t="s">
        <v>263</v>
      </c>
      <c r="C24" s="113">
        <f t="shared" ref="C24:I24" si="2">+C8/$I$16</f>
        <v>0.79158009893385917</v>
      </c>
      <c r="D24" s="113">
        <f t="shared" si="2"/>
        <v>1.0523912267943611</v>
      </c>
      <c r="E24" s="113">
        <f t="shared" si="2"/>
        <v>1.1128044733097362</v>
      </c>
      <c r="F24" s="113">
        <f t="shared" si="2"/>
        <v>1.2277588876969783</v>
      </c>
      <c r="G24" s="113">
        <f t="shared" si="2"/>
        <v>0</v>
      </c>
      <c r="H24" s="113">
        <f t="shared" si="2"/>
        <v>0</v>
      </c>
      <c r="I24" s="113">
        <f t="shared" si="2"/>
        <v>0.90891539541129862</v>
      </c>
    </row>
    <row r="25" spans="2:9" x14ac:dyDescent="0.25">
      <c r="B25" t="s">
        <v>264</v>
      </c>
      <c r="C25" s="113">
        <f t="shared" ref="C25:I25" si="3">+C9/$I$16</f>
        <v>0.80736198207829069</v>
      </c>
      <c r="D25" s="113">
        <f t="shared" si="3"/>
        <v>1.0748872185242446</v>
      </c>
      <c r="E25" s="113">
        <f t="shared" si="3"/>
        <v>1.2041892195836563</v>
      </c>
      <c r="F25" s="113">
        <f t="shared" si="3"/>
        <v>1.3164575488922592</v>
      </c>
      <c r="G25" s="113">
        <f t="shared" si="3"/>
        <v>1.5237004869770274</v>
      </c>
      <c r="H25" s="113">
        <f t="shared" si="3"/>
        <v>0</v>
      </c>
      <c r="I25" s="113">
        <f t="shared" si="3"/>
        <v>1.0138122024986675</v>
      </c>
    </row>
    <row r="26" spans="2:9" x14ac:dyDescent="0.25">
      <c r="B26" t="s">
        <v>265</v>
      </c>
      <c r="C26" s="113">
        <f t="shared" ref="C26:I26" si="4">+C10/$I$16</f>
        <v>0.77789615954678393</v>
      </c>
      <c r="D26" s="113">
        <f t="shared" si="4"/>
        <v>1.0624428532843282</v>
      </c>
      <c r="E26" s="113">
        <f t="shared" si="4"/>
        <v>1.1981910443280757</v>
      </c>
      <c r="F26" s="113">
        <f t="shared" si="4"/>
        <v>1.38187100611126</v>
      </c>
      <c r="G26" s="113">
        <f t="shared" si="4"/>
        <v>1.4919502326362197</v>
      </c>
      <c r="H26" s="113">
        <f t="shared" si="4"/>
        <v>1.4683176059550196</v>
      </c>
      <c r="I26" s="113">
        <f t="shared" si="4"/>
        <v>1.0719133074954739</v>
      </c>
    </row>
    <row r="27" spans="2:9" x14ac:dyDescent="0.25">
      <c r="B27" t="s">
        <v>266</v>
      </c>
      <c r="C27" s="113">
        <f t="shared" ref="C27:I27" si="5">+C11/$I$16</f>
        <v>0.736375655593418</v>
      </c>
      <c r="D27" s="113">
        <f t="shared" si="5"/>
        <v>0.96412838352209196</v>
      </c>
      <c r="E27" s="113">
        <f t="shared" si="5"/>
        <v>1.1237895270455249</v>
      </c>
      <c r="F27" s="113">
        <f t="shared" si="5"/>
        <v>1.3332343227723102</v>
      </c>
      <c r="G27" s="113">
        <f t="shared" si="5"/>
        <v>1.492949891877857</v>
      </c>
      <c r="H27" s="113">
        <f t="shared" si="5"/>
        <v>1.5763458646980144</v>
      </c>
      <c r="I27" s="113">
        <f t="shared" si="5"/>
        <v>1.0771191086299601</v>
      </c>
    </row>
    <row r="28" spans="2:9" x14ac:dyDescent="0.25">
      <c r="B28" t="s">
        <v>46</v>
      </c>
      <c r="C28" s="113">
        <f t="shared" ref="C28:I28" si="6">+C12/$I$16</f>
        <v>0.72867851079182056</v>
      </c>
      <c r="D28" s="113">
        <f t="shared" si="6"/>
        <v>0.88913241676036503</v>
      </c>
      <c r="E28" s="113">
        <f t="shared" si="6"/>
        <v>1.0299629383936586</v>
      </c>
      <c r="F28" s="113">
        <f t="shared" si="6"/>
        <v>1.2221265507542365</v>
      </c>
      <c r="G28" s="113">
        <f t="shared" si="6"/>
        <v>1.3707393455686592</v>
      </c>
      <c r="H28" s="113">
        <f t="shared" si="6"/>
        <v>1.4776298529057148</v>
      </c>
      <c r="I28" s="113">
        <f t="shared" si="6"/>
        <v>1.0585895281980953</v>
      </c>
    </row>
    <row r="29" spans="2:9" x14ac:dyDescent="0.25">
      <c r="B29" t="s">
        <v>47</v>
      </c>
      <c r="C29" s="113">
        <f t="shared" ref="C29:I29" si="7">+C13/$I$16</f>
        <v>0.73510193879633268</v>
      </c>
      <c r="D29" s="113">
        <f t="shared" si="7"/>
        <v>0.86416872808666956</v>
      </c>
      <c r="E29" s="113">
        <f t="shared" si="7"/>
        <v>0.97531705664978774</v>
      </c>
      <c r="F29" s="113">
        <f t="shared" si="7"/>
        <v>1.1270303295390738</v>
      </c>
      <c r="G29" s="113">
        <f t="shared" si="7"/>
        <v>1.2656851883659137</v>
      </c>
      <c r="H29" s="113">
        <f t="shared" si="7"/>
        <v>1.4005450032285864</v>
      </c>
      <c r="I29" s="113">
        <f t="shared" si="7"/>
        <v>1.0397295450360928</v>
      </c>
    </row>
    <row r="30" spans="2:9" x14ac:dyDescent="0.25">
      <c r="B30" t="s">
        <v>48</v>
      </c>
      <c r="C30" s="113">
        <f t="shared" ref="C30:I30" si="8">+C14/$I$16</f>
        <v>0.73535832874650775</v>
      </c>
      <c r="D30" s="113">
        <f t="shared" si="8"/>
        <v>0.89205372846151065</v>
      </c>
      <c r="E30" s="113">
        <f t="shared" si="8"/>
        <v>0.96027123647554302</v>
      </c>
      <c r="F30" s="113">
        <f t="shared" si="8"/>
        <v>1.1026518672032199</v>
      </c>
      <c r="G30" s="113">
        <f t="shared" si="8"/>
        <v>1.1968586115642599</v>
      </c>
      <c r="H30" s="113">
        <f t="shared" si="8"/>
        <v>1.3752533594197403</v>
      </c>
      <c r="I30" s="113">
        <f t="shared" si="8"/>
        <v>1.0347347052242368</v>
      </c>
    </row>
    <row r="31" spans="2:9" x14ac:dyDescent="0.25">
      <c r="B31" t="s">
        <v>644</v>
      </c>
      <c r="C31" s="113">
        <f t="shared" ref="C31:I31" si="9">+C15/$I$16</f>
        <v>0.66510843793280938</v>
      </c>
      <c r="D31" s="113">
        <f t="shared" si="9"/>
        <v>0.89827149635341608</v>
      </c>
      <c r="E31" s="113">
        <f t="shared" si="9"/>
        <v>0.98221859478808704</v>
      </c>
      <c r="F31" s="113">
        <f t="shared" si="9"/>
        <v>1.1262740960759086</v>
      </c>
      <c r="G31" s="113">
        <f t="shared" si="9"/>
        <v>1.2063116698968863</v>
      </c>
      <c r="H31" s="113">
        <f t="shared" si="9"/>
        <v>1.3847715472460271</v>
      </c>
      <c r="I31" s="113">
        <f t="shared" si="9"/>
        <v>1.0194516911254974</v>
      </c>
    </row>
    <row r="32" spans="2:9" x14ac:dyDescent="0.25">
      <c r="B32" t="s">
        <v>371</v>
      </c>
      <c r="C32" s="113">
        <f t="shared" ref="C32:I32" si="10">+C16/$I$16</f>
        <v>0.73454101250691339</v>
      </c>
      <c r="D32" s="113">
        <f t="shared" si="10"/>
        <v>0.97260884360247912</v>
      </c>
      <c r="E32" s="113">
        <f t="shared" si="10"/>
        <v>1.0789734465488343</v>
      </c>
      <c r="F32" s="113">
        <f t="shared" si="10"/>
        <v>1.2335337146078083</v>
      </c>
      <c r="G32" s="113">
        <f t="shared" si="10"/>
        <v>1.3446769861052241</v>
      </c>
      <c r="H32" s="113">
        <f t="shared" si="10"/>
        <v>1.4318556165455687</v>
      </c>
      <c r="I32" s="113">
        <f t="shared" si="10"/>
        <v>1</v>
      </c>
    </row>
    <row r="34" spans="2:9" x14ac:dyDescent="0.25">
      <c r="B34" t="s">
        <v>655</v>
      </c>
      <c r="F34" s="126">
        <v>59307.376148611918</v>
      </c>
    </row>
    <row r="36" spans="2:9" x14ac:dyDescent="0.25">
      <c r="C36" t="s">
        <v>656</v>
      </c>
    </row>
    <row r="37" spans="2:9" x14ac:dyDescent="0.25">
      <c r="C37" t="s">
        <v>641</v>
      </c>
      <c r="D37" t="s">
        <v>251</v>
      </c>
      <c r="E37" t="s">
        <v>252</v>
      </c>
      <c r="F37" t="s">
        <v>642</v>
      </c>
      <c r="G37" t="s">
        <v>267</v>
      </c>
      <c r="H37" t="s">
        <v>643</v>
      </c>
      <c r="I37" t="s">
        <v>646</v>
      </c>
    </row>
    <row r="38" spans="2:9" x14ac:dyDescent="0.25">
      <c r="B38" t="s">
        <v>379</v>
      </c>
      <c r="C38" s="30">
        <f>+$F$34*C22</f>
        <v>33580.476535183378</v>
      </c>
      <c r="D38" s="30">
        <f t="shared" ref="D38:I38" si="11">+$F$34*D22</f>
        <v>41010.11687100774</v>
      </c>
      <c r="E38" s="30">
        <f t="shared" si="11"/>
        <v>0</v>
      </c>
      <c r="F38" s="30">
        <f t="shared" si="11"/>
        <v>0</v>
      </c>
      <c r="G38" s="30">
        <f t="shared" si="11"/>
        <v>0</v>
      </c>
      <c r="H38" s="30">
        <f t="shared" si="11"/>
        <v>0</v>
      </c>
      <c r="I38" s="30">
        <f t="shared" si="11"/>
        <v>33598.768588513747</v>
      </c>
    </row>
    <row r="39" spans="2:9" x14ac:dyDescent="0.25">
      <c r="B39" t="s">
        <v>262</v>
      </c>
      <c r="C39" s="30">
        <f t="shared" ref="C39:I39" si="12">+$F$34*C23</f>
        <v>40765.019606424357</v>
      </c>
      <c r="D39" s="30">
        <f t="shared" si="12"/>
        <v>53558.757002725819</v>
      </c>
      <c r="E39" s="30">
        <f t="shared" si="12"/>
        <v>55835.279888286495</v>
      </c>
      <c r="F39" s="30">
        <f t="shared" si="12"/>
        <v>0</v>
      </c>
      <c r="G39" s="30">
        <f t="shared" si="12"/>
        <v>0</v>
      </c>
      <c r="H39" s="30">
        <f t="shared" si="12"/>
        <v>0</v>
      </c>
      <c r="I39" s="30">
        <f t="shared" si="12"/>
        <v>42481.971046914434</v>
      </c>
    </row>
    <row r="40" spans="2:9" x14ac:dyDescent="0.25">
      <c r="B40" t="s">
        <v>263</v>
      </c>
      <c r="C40" s="30">
        <f t="shared" ref="C40:I40" si="13">+$F$34*C24</f>
        <v>46946.538679225821</v>
      </c>
      <c r="D40" s="30">
        <f t="shared" si="13"/>
        <v>62414.562342992329</v>
      </c>
      <c r="E40" s="30">
        <f t="shared" si="13"/>
        <v>65997.513478438501</v>
      </c>
      <c r="F40" s="30">
        <f t="shared" si="13"/>
        <v>72815.15817244607</v>
      </c>
      <c r="G40" s="30">
        <f t="shared" si="13"/>
        <v>0</v>
      </c>
      <c r="H40" s="30">
        <f t="shared" si="13"/>
        <v>0</v>
      </c>
      <c r="I40" s="30">
        <f t="shared" si="13"/>
        <v>53905.387242922225</v>
      </c>
    </row>
    <row r="41" spans="2:9" x14ac:dyDescent="0.25">
      <c r="B41" t="s">
        <v>264</v>
      </c>
      <c r="C41" s="30">
        <f t="shared" ref="C41:I41" si="14">+$F$34*C25</f>
        <v>47882.520759206061</v>
      </c>
      <c r="D41" s="30">
        <f t="shared" si="14"/>
        <v>63748.740586352593</v>
      </c>
      <c r="E41" s="30">
        <f t="shared" si="14"/>
        <v>71417.302999951338</v>
      </c>
      <c r="F41" s="30">
        <f t="shared" si="14"/>
        <v>78075.64303583288</v>
      </c>
      <c r="G41" s="30">
        <f t="shared" si="14"/>
        <v>90366.677918969726</v>
      </c>
      <c r="H41" s="30">
        <f t="shared" si="14"/>
        <v>0</v>
      </c>
      <c r="I41" s="30">
        <f t="shared" si="14"/>
        <v>60126.541637641189</v>
      </c>
    </row>
    <row r="42" spans="2:9" x14ac:dyDescent="0.25">
      <c r="B42" t="s">
        <v>265</v>
      </c>
      <c r="C42" s="30">
        <f t="shared" ref="C42:I42" si="15">+$F$34*C26</f>
        <v>46134.980138801744</v>
      </c>
      <c r="D42" s="30">
        <f t="shared" si="15"/>
        <v>63010.69793613816</v>
      </c>
      <c r="E42" s="30">
        <f t="shared" si="15"/>
        <v>71061.566963863326</v>
      </c>
      <c r="F42" s="30">
        <f t="shared" si="15"/>
        <v>81955.14354830129</v>
      </c>
      <c r="G42" s="30">
        <f t="shared" si="15"/>
        <v>88483.653641965342</v>
      </c>
      <c r="H42" s="30">
        <f t="shared" si="15"/>
        <v>87082.064562003681</v>
      </c>
      <c r="I42" s="30">
        <f t="shared" si="15"/>
        <v>63572.365726336779</v>
      </c>
    </row>
    <row r="43" spans="2:9" x14ac:dyDescent="0.25">
      <c r="B43" t="s">
        <v>266</v>
      </c>
      <c r="C43" s="30">
        <f t="shared" ref="C43:I43" si="16">+$F$34*C27</f>
        <v>43672.507992959545</v>
      </c>
      <c r="D43" s="30">
        <f t="shared" si="16"/>
        <v>57179.924697097878</v>
      </c>
      <c r="E43" s="30">
        <f t="shared" si="16"/>
        <v>66649.00819235963</v>
      </c>
      <c r="F43" s="30">
        <f t="shared" si="16"/>
        <v>79070.629474897272</v>
      </c>
      <c r="G43" s="30">
        <f t="shared" si="16"/>
        <v>88542.940808629559</v>
      </c>
      <c r="H43" s="30">
        <f t="shared" si="16"/>
        <v>93488.937137954053</v>
      </c>
      <c r="I43" s="30">
        <f t="shared" si="16"/>
        <v>63881.108132374626</v>
      </c>
    </row>
    <row r="44" spans="2:9" x14ac:dyDescent="0.25">
      <c r="B44" t="s">
        <v>46</v>
      </c>
      <c r="C44" s="30">
        <f t="shared" ref="C44:I44" si="17">+$F$34*C28</f>
        <v>43216.010530940868</v>
      </c>
      <c r="D44" s="30">
        <f t="shared" si="17"/>
        <v>52732.110686731343</v>
      </c>
      <c r="E44" s="30">
        <f t="shared" si="17"/>
        <v>61084.399406442317</v>
      </c>
      <c r="F44" s="30">
        <f t="shared" si="17"/>
        <v>72481.119046787164</v>
      </c>
      <c r="G44" s="30">
        <f t="shared" si="17"/>
        <v>81294.953969342605</v>
      </c>
      <c r="H44" s="30">
        <f t="shared" si="17"/>
        <v>87634.349494697322</v>
      </c>
      <c r="I44" s="30">
        <f t="shared" si="17"/>
        <v>62782.16733582606</v>
      </c>
    </row>
    <row r="45" spans="2:9" x14ac:dyDescent="0.25">
      <c r="B45" t="s">
        <v>47</v>
      </c>
      <c r="C45" s="30">
        <f t="shared" ref="C45:I45" si="18">+$F$34*C29</f>
        <v>43596.967191767995</v>
      </c>
      <c r="D45" s="30">
        <f t="shared" si="18"/>
        <v>51251.579812503645</v>
      </c>
      <c r="E45" s="30">
        <f t="shared" si="18"/>
        <v>57843.495542885998</v>
      </c>
      <c r="F45" s="30">
        <f t="shared" si="18"/>
        <v>66841.2116848679</v>
      </c>
      <c r="G45" s="30">
        <f t="shared" si="18"/>
        <v>75064.467552143979</v>
      </c>
      <c r="H45" s="30">
        <f t="shared" si="18"/>
        <v>83062.649319536664</v>
      </c>
      <c r="I45" s="30">
        <f t="shared" si="18"/>
        <v>61663.631220280695</v>
      </c>
    </row>
    <row r="46" spans="2:9" x14ac:dyDescent="0.25">
      <c r="B46" t="s">
        <v>48</v>
      </c>
      <c r="C46" s="30">
        <f t="shared" ref="C46:I46" si="19">+$F$34*C30</f>
        <v>43612.173006983758</v>
      </c>
      <c r="D46" s="30">
        <f t="shared" si="19"/>
        <v>52905.366018638531</v>
      </c>
      <c r="E46" s="30">
        <f t="shared" si="19"/>
        <v>56951.167426347696</v>
      </c>
      <c r="F46" s="30">
        <f t="shared" si="19"/>
        <v>65395.389049190642</v>
      </c>
      <c r="G46" s="30">
        <f t="shared" si="19"/>
        <v>70982.543872746959</v>
      </c>
      <c r="H46" s="30">
        <f t="shared" si="19"/>
        <v>81562.668286748711</v>
      </c>
      <c r="I46" s="30">
        <f t="shared" si="19"/>
        <v>61367.400376756887</v>
      </c>
    </row>
    <row r="47" spans="2:9" x14ac:dyDescent="0.25">
      <c r="B47" t="s">
        <v>644</v>
      </c>
      <c r="C47" s="30">
        <f t="shared" ref="C47:I47" si="20">+$F$34*C31</f>
        <v>39445.836308096827</v>
      </c>
      <c r="D47" s="30">
        <f t="shared" si="20"/>
        <v>53274.125517808527</v>
      </c>
      <c r="E47" s="30">
        <f t="shared" si="20"/>
        <v>58252.807661258106</v>
      </c>
      <c r="F47" s="30">
        <f t="shared" si="20"/>
        <v>66796.361462411791</v>
      </c>
      <c r="G47" s="30">
        <f t="shared" si="20"/>
        <v>71543.179959034809</v>
      </c>
      <c r="H47" s="30">
        <f t="shared" si="20"/>
        <v>82127.167032415455</v>
      </c>
      <c r="I47" s="30">
        <f t="shared" si="20"/>
        <v>60461.004910918411</v>
      </c>
    </row>
    <row r="48" spans="2:9" x14ac:dyDescent="0.25">
      <c r="B48" t="s">
        <v>371</v>
      </c>
      <c r="C48" s="30">
        <f t="shared" ref="C48:I48" si="21">+$F$34*C32</f>
        <v>43563.700125329764</v>
      </c>
      <c r="D48" s="30">
        <f t="shared" si="21"/>
        <v>57682.878532998693</v>
      </c>
      <c r="E48" s="30">
        <f t="shared" si="21"/>
        <v>63991.084048835932</v>
      </c>
      <c r="F48" s="30">
        <f t="shared" si="21"/>
        <v>73157.648004239789</v>
      </c>
      <c r="G48" s="30">
        <f t="shared" si="21"/>
        <v>79749.263813324331</v>
      </c>
      <c r="H48" s="30">
        <f t="shared" si="21"/>
        <v>84919.599640970671</v>
      </c>
      <c r="I48" s="30">
        <f t="shared" si="21"/>
        <v>59307.376148611918</v>
      </c>
    </row>
    <row r="50" spans="2:11" x14ac:dyDescent="0.25">
      <c r="B50" t="s">
        <v>657</v>
      </c>
    </row>
    <row r="51" spans="2:11" x14ac:dyDescent="0.25">
      <c r="B51" t="s">
        <v>658</v>
      </c>
    </row>
    <row r="52" spans="2:11" x14ac:dyDescent="0.25">
      <c r="C52" t="s">
        <v>641</v>
      </c>
      <c r="D52" t="s">
        <v>251</v>
      </c>
      <c r="E52" t="s">
        <v>252</v>
      </c>
      <c r="F52" t="s">
        <v>642</v>
      </c>
      <c r="G52" t="s">
        <v>267</v>
      </c>
      <c r="H52" t="s">
        <v>643</v>
      </c>
      <c r="I52" t="s">
        <v>572</v>
      </c>
    </row>
    <row r="53" spans="2:11" x14ac:dyDescent="0.25">
      <c r="B53" t="s">
        <v>379</v>
      </c>
      <c r="C53" s="103">
        <v>20147</v>
      </c>
      <c r="D53" s="103">
        <v>63</v>
      </c>
      <c r="E53" s="103">
        <v>0</v>
      </c>
      <c r="F53" s="103">
        <v>0</v>
      </c>
      <c r="G53" s="103">
        <v>0</v>
      </c>
      <c r="H53" s="103">
        <v>0</v>
      </c>
      <c r="I53" s="103">
        <f>+SUM(C53:H53)</f>
        <v>20210</v>
      </c>
      <c r="J53" s="30"/>
      <c r="K53" s="30"/>
    </row>
    <row r="54" spans="2:11" x14ac:dyDescent="0.25">
      <c r="B54" t="s">
        <v>262</v>
      </c>
      <c r="C54" s="103">
        <v>50463</v>
      </c>
      <c r="D54" s="103">
        <v>8133</v>
      </c>
      <c r="E54" s="103">
        <v>164</v>
      </c>
      <c r="F54" s="103">
        <v>0</v>
      </c>
      <c r="G54" s="103">
        <v>0</v>
      </c>
      <c r="H54" s="103">
        <v>0</v>
      </c>
      <c r="I54" s="103">
        <f t="shared" ref="I54:I62" si="22">+SUM(C54:H54)</f>
        <v>58760</v>
      </c>
      <c r="J54" s="30"/>
      <c r="K54" s="30"/>
    </row>
    <row r="55" spans="2:11" x14ac:dyDescent="0.25">
      <c r="B55" t="s">
        <v>263</v>
      </c>
      <c r="C55" s="103">
        <v>45935</v>
      </c>
      <c r="D55" s="103">
        <v>29699</v>
      </c>
      <c r="E55" s="103">
        <v>7043</v>
      </c>
      <c r="F55" s="103">
        <v>286</v>
      </c>
      <c r="G55" s="103">
        <v>0</v>
      </c>
      <c r="H55" s="103">
        <v>0</v>
      </c>
      <c r="I55" s="103">
        <f t="shared" si="22"/>
        <v>82963</v>
      </c>
      <c r="J55" s="30"/>
      <c r="K55" s="30"/>
    </row>
    <row r="56" spans="2:11" x14ac:dyDescent="0.25">
      <c r="B56" t="s">
        <v>264</v>
      </c>
      <c r="C56" s="103">
        <v>34407</v>
      </c>
      <c r="D56" s="103">
        <v>29459</v>
      </c>
      <c r="E56" s="103">
        <v>21463</v>
      </c>
      <c r="F56" s="103">
        <v>6263</v>
      </c>
      <c r="G56" s="103">
        <v>232</v>
      </c>
      <c r="H56" s="103">
        <v>0</v>
      </c>
      <c r="I56" s="103">
        <f t="shared" si="22"/>
        <v>91824</v>
      </c>
      <c r="J56" s="30"/>
      <c r="K56" s="30"/>
    </row>
    <row r="57" spans="2:11" x14ac:dyDescent="0.25">
      <c r="B57" t="s">
        <v>265</v>
      </c>
      <c r="C57" s="103">
        <v>29376</v>
      </c>
      <c r="D57" s="103">
        <v>25883</v>
      </c>
      <c r="E57" s="103">
        <v>23563</v>
      </c>
      <c r="F57" s="103">
        <v>17505</v>
      </c>
      <c r="G57" s="103">
        <v>4313</v>
      </c>
      <c r="H57" s="103">
        <v>263</v>
      </c>
      <c r="I57" s="103">
        <f t="shared" si="22"/>
        <v>100903</v>
      </c>
      <c r="J57" s="30"/>
      <c r="K57" s="30"/>
    </row>
    <row r="58" spans="2:11" x14ac:dyDescent="0.25">
      <c r="B58" t="s">
        <v>266</v>
      </c>
      <c r="C58" s="103">
        <v>27718</v>
      </c>
      <c r="D58" s="103">
        <v>24734</v>
      </c>
      <c r="E58" s="103">
        <v>22987</v>
      </c>
      <c r="F58" s="103">
        <v>19784</v>
      </c>
      <c r="G58" s="103">
        <v>12575</v>
      </c>
      <c r="H58" s="103">
        <v>6344</v>
      </c>
      <c r="I58" s="103">
        <f t="shared" si="22"/>
        <v>114142</v>
      </c>
      <c r="J58" s="30"/>
      <c r="K58" s="30"/>
    </row>
    <row r="59" spans="2:11" x14ac:dyDescent="0.25">
      <c r="B59" t="s">
        <v>46</v>
      </c>
      <c r="C59" s="103">
        <v>24888</v>
      </c>
      <c r="D59" s="103">
        <v>25029</v>
      </c>
      <c r="E59" s="103">
        <v>23563</v>
      </c>
      <c r="F59" s="103">
        <v>19869</v>
      </c>
      <c r="G59" s="103">
        <v>13461</v>
      </c>
      <c r="H59" s="103">
        <v>18477</v>
      </c>
      <c r="I59" s="103">
        <f t="shared" si="22"/>
        <v>125287</v>
      </c>
      <c r="J59" s="30"/>
      <c r="K59" s="30"/>
    </row>
    <row r="60" spans="2:11" x14ac:dyDescent="0.25">
      <c r="B60" t="s">
        <v>47</v>
      </c>
      <c r="C60" s="103">
        <v>18052</v>
      </c>
      <c r="D60" s="103">
        <v>20561</v>
      </c>
      <c r="E60" s="103">
        <v>21032</v>
      </c>
      <c r="F60" s="103">
        <v>18263</v>
      </c>
      <c r="G60" s="103">
        <v>11490</v>
      </c>
      <c r="H60" s="103">
        <v>19626</v>
      </c>
      <c r="I60" s="103">
        <f t="shared" si="22"/>
        <v>109024</v>
      </c>
      <c r="J60" s="30"/>
      <c r="K60" s="30"/>
    </row>
    <row r="61" spans="2:11" x14ac:dyDescent="0.25">
      <c r="B61" t="s">
        <v>48</v>
      </c>
      <c r="C61" s="103">
        <v>9704</v>
      </c>
      <c r="D61" s="103">
        <v>12995</v>
      </c>
      <c r="E61" s="103">
        <v>13780</v>
      </c>
      <c r="F61" s="103">
        <v>12152</v>
      </c>
      <c r="G61" s="103">
        <v>7489</v>
      </c>
      <c r="H61" s="103">
        <v>11592</v>
      </c>
      <c r="I61" s="103">
        <f t="shared" si="22"/>
        <v>67712</v>
      </c>
      <c r="J61" s="30"/>
      <c r="K61" s="30"/>
    </row>
    <row r="62" spans="2:11" x14ac:dyDescent="0.25">
      <c r="B62" t="s">
        <v>644</v>
      </c>
      <c r="C62" s="103">
        <v>4649</v>
      </c>
      <c r="D62" s="103">
        <v>6113</v>
      </c>
      <c r="E62" s="103">
        <v>6065</v>
      </c>
      <c r="F62" s="103">
        <v>5030</v>
      </c>
      <c r="G62" s="103">
        <v>3032</v>
      </c>
      <c r="H62" s="103">
        <v>4491</v>
      </c>
      <c r="I62" s="103">
        <f t="shared" si="22"/>
        <v>29380</v>
      </c>
      <c r="J62" s="30"/>
      <c r="K62" s="30"/>
    </row>
    <row r="63" spans="2:11" x14ac:dyDescent="0.25">
      <c r="C63" s="103"/>
      <c r="D63" s="103"/>
      <c r="E63" s="103"/>
      <c r="F63" s="103"/>
      <c r="G63" s="103"/>
      <c r="H63" s="103"/>
      <c r="I63" s="103">
        <f>+SUM(I53:I62)</f>
        <v>800205</v>
      </c>
      <c r="J63" s="33" t="s">
        <v>394</v>
      </c>
      <c r="K63" s="30">
        <f>+SUM(C53:H62)</f>
        <v>800205</v>
      </c>
    </row>
    <row r="64" spans="2:11" x14ac:dyDescent="0.25">
      <c r="B64" t="s">
        <v>659</v>
      </c>
    </row>
    <row r="66" spans="2:11" x14ac:dyDescent="0.25">
      <c r="C66" t="s">
        <v>641</v>
      </c>
      <c r="D66" t="s">
        <v>251</v>
      </c>
      <c r="E66" t="s">
        <v>252</v>
      </c>
      <c r="F66" t="s">
        <v>642</v>
      </c>
      <c r="G66" t="s">
        <v>267</v>
      </c>
      <c r="H66" t="s">
        <v>643</v>
      </c>
      <c r="I66" t="s">
        <v>572</v>
      </c>
      <c r="J66" t="s">
        <v>660</v>
      </c>
      <c r="K66" t="s">
        <v>661</v>
      </c>
    </row>
    <row r="67" spans="2:11" x14ac:dyDescent="0.25">
      <c r="B67" t="s">
        <v>379</v>
      </c>
      <c r="C67" s="103">
        <f>+C53*C38</f>
        <v>676545860.75433946</v>
      </c>
      <c r="D67" s="103">
        <f t="shared" ref="D67:H67" si="23">+D53*D38</f>
        <v>2583637.3628734876</v>
      </c>
      <c r="E67" s="103">
        <f t="shared" si="23"/>
        <v>0</v>
      </c>
      <c r="F67" s="103">
        <f t="shared" si="23"/>
        <v>0</v>
      </c>
      <c r="G67" s="103">
        <f t="shared" si="23"/>
        <v>0</v>
      </c>
      <c r="H67" s="103">
        <f t="shared" si="23"/>
        <v>0</v>
      </c>
      <c r="I67" s="31">
        <f t="shared" ref="I67:I75" si="24">+SUM(C67:H67)</f>
        <v>679129498.11721289</v>
      </c>
      <c r="J67" s="30">
        <v>658640353</v>
      </c>
      <c r="K67" s="115">
        <f>+I67/J67</f>
        <v>1.0311082444673914</v>
      </c>
    </row>
    <row r="68" spans="2:11" x14ac:dyDescent="0.25">
      <c r="B68" t="s">
        <v>262</v>
      </c>
      <c r="C68" s="103">
        <f t="shared" ref="C68:H68" si="25">+C54*C39</f>
        <v>2057125184.3989923</v>
      </c>
      <c r="D68" s="103">
        <f t="shared" si="25"/>
        <v>435593370.70316911</v>
      </c>
      <c r="E68" s="103">
        <f t="shared" si="25"/>
        <v>9156985.901678985</v>
      </c>
      <c r="F68" s="103">
        <f t="shared" si="25"/>
        <v>0</v>
      </c>
      <c r="G68" s="103">
        <f t="shared" si="25"/>
        <v>0</v>
      </c>
      <c r="H68" s="103">
        <f t="shared" si="25"/>
        <v>0</v>
      </c>
      <c r="I68" s="31">
        <f t="shared" si="24"/>
        <v>2501875541.0038404</v>
      </c>
      <c r="J68" s="30">
        <v>2502109893</v>
      </c>
      <c r="K68" s="115">
        <f t="shared" ref="K68:K77" si="26">+I68/J68</f>
        <v>0.99990633824804609</v>
      </c>
    </row>
    <row r="69" spans="2:11" x14ac:dyDescent="0.25">
      <c r="B69" t="s">
        <v>263</v>
      </c>
      <c r="C69" s="103">
        <f t="shared" ref="C69:H69" si="27">+C55*C40</f>
        <v>2156489254.230238</v>
      </c>
      <c r="D69" s="103">
        <f t="shared" si="27"/>
        <v>1853650087.0245292</v>
      </c>
      <c r="E69" s="103">
        <f t="shared" si="27"/>
        <v>464820487.42864233</v>
      </c>
      <c r="F69" s="103">
        <f t="shared" si="27"/>
        <v>20825135.237319577</v>
      </c>
      <c r="G69" s="103">
        <f t="shared" si="27"/>
        <v>0</v>
      </c>
      <c r="H69" s="103">
        <f t="shared" si="27"/>
        <v>0</v>
      </c>
      <c r="I69" s="31">
        <f t="shared" si="24"/>
        <v>4495784963.9207296</v>
      </c>
      <c r="J69" s="30">
        <v>4487066745</v>
      </c>
      <c r="K69" s="115">
        <f t="shared" si="26"/>
        <v>1.0019429661772792</v>
      </c>
    </row>
    <row r="70" spans="2:11" x14ac:dyDescent="0.25">
      <c r="B70" t="s">
        <v>264</v>
      </c>
      <c r="C70" s="103">
        <f t="shared" ref="C70:H70" si="28">+C56*C41</f>
        <v>1647493891.7620029</v>
      </c>
      <c r="D70" s="103">
        <f t="shared" si="28"/>
        <v>1877974148.9333611</v>
      </c>
      <c r="E70" s="103">
        <f t="shared" si="28"/>
        <v>1532829574.2879555</v>
      </c>
      <c r="F70" s="103">
        <f t="shared" si="28"/>
        <v>488987752.33342135</v>
      </c>
      <c r="G70" s="103">
        <f t="shared" si="28"/>
        <v>20965069.277200978</v>
      </c>
      <c r="H70" s="103">
        <f t="shared" si="28"/>
        <v>0</v>
      </c>
      <c r="I70" s="31">
        <f t="shared" si="24"/>
        <v>5568250436.5939417</v>
      </c>
      <c r="J70" s="30">
        <v>5562967210</v>
      </c>
      <c r="K70" s="115">
        <f t="shared" si="26"/>
        <v>1.0009497137758505</v>
      </c>
    </row>
    <row r="71" spans="2:11" x14ac:dyDescent="0.25">
      <c r="B71" t="s">
        <v>265</v>
      </c>
      <c r="C71" s="103">
        <f t="shared" ref="C71:H71" si="29">+C57*C42</f>
        <v>1355261176.55744</v>
      </c>
      <c r="D71" s="103">
        <f t="shared" si="29"/>
        <v>1630905894.6810639</v>
      </c>
      <c r="E71" s="103">
        <f t="shared" si="29"/>
        <v>1674423702.3695116</v>
      </c>
      <c r="F71" s="103">
        <f t="shared" si="29"/>
        <v>1434624787.813014</v>
      </c>
      <c r="G71" s="103">
        <f t="shared" si="29"/>
        <v>381629998.1577965</v>
      </c>
      <c r="H71" s="103">
        <f t="shared" si="29"/>
        <v>22902582.979806967</v>
      </c>
      <c r="I71" s="31">
        <f t="shared" si="24"/>
        <v>6499748142.5586329</v>
      </c>
      <c r="J71" s="30">
        <v>6478638950</v>
      </c>
      <c r="K71" s="115">
        <f t="shared" si="26"/>
        <v>1.0032582758078581</v>
      </c>
    </row>
    <row r="72" spans="2:11" x14ac:dyDescent="0.25">
      <c r="B72" t="s">
        <v>266</v>
      </c>
      <c r="C72" s="103">
        <f t="shared" ref="C72:H72" si="30">+C58*C43</f>
        <v>1210514576.5488527</v>
      </c>
      <c r="D72" s="103">
        <f t="shared" si="30"/>
        <v>1414288257.458019</v>
      </c>
      <c r="E72" s="103">
        <f t="shared" si="30"/>
        <v>1532060751.3177707</v>
      </c>
      <c r="F72" s="103">
        <f t="shared" si="30"/>
        <v>1564333333.5313675</v>
      </c>
      <c r="G72" s="103">
        <f t="shared" si="30"/>
        <v>1113427480.6685166</v>
      </c>
      <c r="H72" s="103">
        <f t="shared" si="30"/>
        <v>593093817.20318055</v>
      </c>
      <c r="I72" s="31">
        <f t="shared" si="24"/>
        <v>7427718216.7277069</v>
      </c>
      <c r="J72" s="30">
        <v>7443267755</v>
      </c>
      <c r="K72" s="115">
        <f t="shared" si="26"/>
        <v>0.99791092584814678</v>
      </c>
    </row>
    <row r="73" spans="2:11" x14ac:dyDescent="0.25">
      <c r="B73" t="s">
        <v>46</v>
      </c>
      <c r="C73" s="103">
        <f t="shared" ref="C73:H73" si="31">+C59*C44</f>
        <v>1075560070.0940564</v>
      </c>
      <c r="D73" s="103">
        <f t="shared" si="31"/>
        <v>1319831998.3781989</v>
      </c>
      <c r="E73" s="103">
        <f t="shared" si="31"/>
        <v>1439331703.2140002</v>
      </c>
      <c r="F73" s="103">
        <f t="shared" si="31"/>
        <v>1440127354.3406141</v>
      </c>
      <c r="G73" s="103">
        <f t="shared" si="31"/>
        <v>1094311375.3813207</v>
      </c>
      <c r="H73" s="103">
        <f t="shared" si="31"/>
        <v>1619219875.6135225</v>
      </c>
      <c r="I73" s="31">
        <f t="shared" si="24"/>
        <v>7988382377.0217133</v>
      </c>
      <c r="J73" s="30">
        <v>7955444793</v>
      </c>
      <c r="K73" s="115">
        <f t="shared" si="26"/>
        <v>1.004140256752293</v>
      </c>
    </row>
    <row r="74" spans="2:11" x14ac:dyDescent="0.25">
      <c r="B74" t="s">
        <v>47</v>
      </c>
      <c r="C74" s="103">
        <f t="shared" ref="C74:H74" si="32">+C60*C45</f>
        <v>787012451.74579585</v>
      </c>
      <c r="D74" s="103">
        <f t="shared" si="32"/>
        <v>1053783732.5248874</v>
      </c>
      <c r="E74" s="103">
        <f t="shared" si="32"/>
        <v>1216564398.2579782</v>
      </c>
      <c r="F74" s="103">
        <f t="shared" si="32"/>
        <v>1220721049.0007424</v>
      </c>
      <c r="G74" s="103">
        <f t="shared" si="32"/>
        <v>862490732.17413425</v>
      </c>
      <c r="H74" s="103">
        <f t="shared" si="32"/>
        <v>1630187555.5452266</v>
      </c>
      <c r="I74" s="31">
        <f t="shared" si="24"/>
        <v>6770759919.2487659</v>
      </c>
      <c r="J74" s="30">
        <v>6644706691</v>
      </c>
      <c r="K74" s="115">
        <f t="shared" si="26"/>
        <v>1.0189704729058244</v>
      </c>
    </row>
    <row r="75" spans="2:11" x14ac:dyDescent="0.25">
      <c r="B75" t="s">
        <v>48</v>
      </c>
      <c r="C75" s="103">
        <f t="shared" ref="C75:H75" si="33">+C61*C46</f>
        <v>423212526.85977036</v>
      </c>
      <c r="D75" s="103">
        <f t="shared" si="33"/>
        <v>687505231.41220772</v>
      </c>
      <c r="E75" s="103">
        <f t="shared" si="33"/>
        <v>784787087.13507128</v>
      </c>
      <c r="F75" s="103">
        <f t="shared" si="33"/>
        <v>794684767.72576463</v>
      </c>
      <c r="G75" s="103">
        <f t="shared" si="33"/>
        <v>531588271.06300199</v>
      </c>
      <c r="H75" s="103">
        <f t="shared" si="33"/>
        <v>945474450.77999103</v>
      </c>
      <c r="I75" s="31">
        <f t="shared" si="24"/>
        <v>4167252334.9758072</v>
      </c>
      <c r="J75" s="30">
        <v>4030415554</v>
      </c>
      <c r="K75" s="115">
        <f t="shared" si="26"/>
        <v>1.0339510353566403</v>
      </c>
    </row>
    <row r="76" spans="2:11" x14ac:dyDescent="0.25">
      <c r="B76" t="s">
        <v>644</v>
      </c>
      <c r="C76" s="103">
        <f t="shared" ref="C76:H76" si="34">+C62*C47</f>
        <v>183383692.99634215</v>
      </c>
      <c r="D76" s="103">
        <f t="shared" si="34"/>
        <v>325664729.29036355</v>
      </c>
      <c r="E76" s="103">
        <f t="shared" si="34"/>
        <v>353303278.4655304</v>
      </c>
      <c r="F76" s="103">
        <f t="shared" si="34"/>
        <v>335985698.15593129</v>
      </c>
      <c r="G76" s="103">
        <f t="shared" si="34"/>
        <v>216918921.63579354</v>
      </c>
      <c r="H76" s="103">
        <f t="shared" si="34"/>
        <v>368833107.14257783</v>
      </c>
      <c r="I76" s="31">
        <f>+SUM(C76:H76)</f>
        <v>1784089427.6865387</v>
      </c>
      <c r="J76" s="30">
        <v>1694800987</v>
      </c>
      <c r="K76" s="115">
        <f t="shared" si="26"/>
        <v>1.0526837318195039</v>
      </c>
    </row>
    <row r="77" spans="2:11" x14ac:dyDescent="0.25">
      <c r="B77" t="s">
        <v>572</v>
      </c>
      <c r="C77" s="31">
        <f>+SUM(C67:C76)</f>
        <v>11572598685.94783</v>
      </c>
      <c r="D77" s="31">
        <f t="shared" ref="D77:H77" si="35">+SUM(D67:D76)</f>
        <v>10601781087.768675</v>
      </c>
      <c r="E77" s="31">
        <f t="shared" si="35"/>
        <v>9007277968.3781395</v>
      </c>
      <c r="F77" s="31">
        <f t="shared" si="35"/>
        <v>7300289878.138175</v>
      </c>
      <c r="G77" s="31">
        <f t="shared" si="35"/>
        <v>4221331848.3577647</v>
      </c>
      <c r="H77" s="31">
        <f t="shared" si="35"/>
        <v>5179711389.2643061</v>
      </c>
      <c r="I77" s="31">
        <f>+SUM(I67:I76)</f>
        <v>47882990857.854881</v>
      </c>
      <c r="J77" s="30">
        <v>47458058931</v>
      </c>
      <c r="K77" s="115">
        <f t="shared" si="26"/>
        <v>1.0089538412743071</v>
      </c>
    </row>
    <row r="78" spans="2:11" x14ac:dyDescent="0.25">
      <c r="J78" t="s">
        <v>394</v>
      </c>
      <c r="K78" s="31">
        <f>+SUM(C67:H76)</f>
        <v>47882990857.854904</v>
      </c>
    </row>
    <row r="79" spans="2:11" x14ac:dyDescent="0.25">
      <c r="B79" t="s">
        <v>662</v>
      </c>
    </row>
    <row r="81" spans="2:10" x14ac:dyDescent="0.25">
      <c r="B81" s="106"/>
      <c r="C81" s="106" t="s">
        <v>663</v>
      </c>
      <c r="D81" s="106"/>
      <c r="E81" s="106"/>
      <c r="F81" s="106"/>
      <c r="G81" s="106"/>
      <c r="H81" s="106"/>
    </row>
    <row r="82" spans="2:10" x14ac:dyDescent="0.25">
      <c r="B82" s="106"/>
      <c r="C82" s="106" t="s">
        <v>641</v>
      </c>
      <c r="D82" s="106" t="s">
        <v>251</v>
      </c>
      <c r="E82" s="106" t="s">
        <v>252</v>
      </c>
      <c r="F82" s="106" t="s">
        <v>642</v>
      </c>
      <c r="G82" s="106" t="s">
        <v>267</v>
      </c>
      <c r="H82" s="106" t="s">
        <v>643</v>
      </c>
      <c r="I82" t="s">
        <v>666</v>
      </c>
    </row>
    <row r="83" spans="2:10" x14ac:dyDescent="0.25">
      <c r="B83" s="106" t="s">
        <v>379</v>
      </c>
      <c r="C83" s="125">
        <f>+C38/$K67</f>
        <v>32567.363043953777</v>
      </c>
      <c r="D83" s="125">
        <f t="shared" ref="D83:H83" si="36">+D38/$K67</f>
        <v>39772.853229576402</v>
      </c>
      <c r="E83" s="125">
        <f t="shared" si="36"/>
        <v>0</v>
      </c>
      <c r="F83" s="125">
        <f t="shared" si="36"/>
        <v>0</v>
      </c>
      <c r="G83" s="125">
        <f t="shared" si="36"/>
        <v>0</v>
      </c>
      <c r="H83" s="125">
        <f t="shared" si="36"/>
        <v>0</v>
      </c>
      <c r="I83" s="30">
        <f>+I98/I53</f>
        <v>32589.824492825333</v>
      </c>
    </row>
    <row r="84" spans="2:10" x14ac:dyDescent="0.25">
      <c r="B84" s="106" t="s">
        <v>262</v>
      </c>
      <c r="C84" s="125">
        <f t="shared" ref="C84:H84" si="37">+C39/$K68</f>
        <v>40768.838087224729</v>
      </c>
      <c r="D84" s="125">
        <f t="shared" si="37"/>
        <v>53563.77387962865</v>
      </c>
      <c r="E84" s="125">
        <f t="shared" si="37"/>
        <v>55840.510008283869</v>
      </c>
      <c r="F84" s="125">
        <f t="shared" si="37"/>
        <v>0</v>
      </c>
      <c r="G84" s="125">
        <f t="shared" si="37"/>
        <v>0</v>
      </c>
      <c r="H84" s="125">
        <f t="shared" si="37"/>
        <v>0</v>
      </c>
      <c r="I84" s="30">
        <f t="shared" ref="I84:I93" si="38">+I99/I54</f>
        <v>42581.856586112997</v>
      </c>
    </row>
    <row r="85" spans="2:10" x14ac:dyDescent="0.25">
      <c r="B85" s="106" t="s">
        <v>263</v>
      </c>
      <c r="C85" s="125">
        <f t="shared" ref="C85:H85" si="39">+C40/$K69</f>
        <v>46855.500027452974</v>
      </c>
      <c r="D85" s="125">
        <f t="shared" si="39"/>
        <v>62293.52812478249</v>
      </c>
      <c r="E85" s="125">
        <f t="shared" si="39"/>
        <v>65869.531207189691</v>
      </c>
      <c r="F85" s="125">
        <f t="shared" si="39"/>
        <v>72673.955135648401</v>
      </c>
      <c r="G85" s="125">
        <f t="shared" si="39"/>
        <v>0</v>
      </c>
      <c r="H85" s="125">
        <f t="shared" si="39"/>
        <v>0</v>
      </c>
      <c r="I85" s="30">
        <f t="shared" si="38"/>
        <v>54085.155370466353</v>
      </c>
    </row>
    <row r="86" spans="2:10" x14ac:dyDescent="0.25">
      <c r="B86" s="106" t="s">
        <v>264</v>
      </c>
      <c r="C86" s="125">
        <f t="shared" ref="C86:H86" si="40">+C41/$K70</f>
        <v>47837.089216580483</v>
      </c>
      <c r="D86" s="125">
        <f t="shared" si="40"/>
        <v>63688.25497324462</v>
      </c>
      <c r="E86" s="125">
        <f t="shared" si="40"/>
        <v>71349.541357623384</v>
      </c>
      <c r="F86" s="125">
        <f t="shared" si="40"/>
        <v>78001.563876081884</v>
      </c>
      <c r="G86" s="125">
        <f t="shared" si="40"/>
        <v>90280.936869528043</v>
      </c>
      <c r="H86" s="125">
        <f t="shared" si="40"/>
        <v>0</v>
      </c>
      <c r="I86" s="30">
        <f t="shared" si="38"/>
        <v>60582.932675553224</v>
      </c>
    </row>
    <row r="87" spans="2:10" x14ac:dyDescent="0.25">
      <c r="B87" s="106" t="s">
        <v>265</v>
      </c>
      <c r="C87" s="125">
        <f t="shared" ref="C87:H87" si="41">+C42/$K71</f>
        <v>45985.147844060666</v>
      </c>
      <c r="D87" s="125">
        <f t="shared" si="41"/>
        <v>62806.058475221427</v>
      </c>
      <c r="E87" s="125">
        <f t="shared" si="41"/>
        <v>70830.78074451178</v>
      </c>
      <c r="F87" s="125">
        <f t="shared" si="41"/>
        <v>81688.978326451572</v>
      </c>
      <c r="G87" s="125">
        <f t="shared" si="41"/>
        <v>88196.285817543103</v>
      </c>
      <c r="H87" s="125">
        <f t="shared" si="41"/>
        <v>86799.248669922221</v>
      </c>
      <c r="I87" s="30">
        <f t="shared" si="38"/>
        <v>64206.603867080281</v>
      </c>
    </row>
    <row r="88" spans="2:10" x14ac:dyDescent="0.25">
      <c r="B88" s="106" t="s">
        <v>266</v>
      </c>
      <c r="C88" s="125">
        <f t="shared" ref="C88:H88" si="42">+C43/$K72</f>
        <v>43763.934096463876</v>
      </c>
      <c r="D88" s="125">
        <f t="shared" si="42"/>
        <v>57299.627868588956</v>
      </c>
      <c r="E88" s="125">
        <f t="shared" si="42"/>
        <v>66788.534393200622</v>
      </c>
      <c r="F88" s="125">
        <f t="shared" si="42"/>
        <v>79236.159687993568</v>
      </c>
      <c r="G88" s="125">
        <f t="shared" si="42"/>
        <v>88728.300808386222</v>
      </c>
      <c r="H88" s="125">
        <f t="shared" si="42"/>
        <v>93684.651321455094</v>
      </c>
      <c r="I88" s="30">
        <f t="shared" si="38"/>
        <v>65210.595179688455</v>
      </c>
    </row>
    <row r="89" spans="2:10" x14ac:dyDescent="0.25">
      <c r="B89" s="106" t="s">
        <v>46</v>
      </c>
      <c r="C89" s="125">
        <f t="shared" ref="C89:H89" si="43">+C44/$K73</f>
        <v>43037.822894099583</v>
      </c>
      <c r="D89" s="125">
        <f t="shared" si="43"/>
        <v>52514.686401761901</v>
      </c>
      <c r="E89" s="125">
        <f t="shared" si="43"/>
        <v>60832.537084021082</v>
      </c>
      <c r="F89" s="125">
        <f t="shared" si="43"/>
        <v>72182.265932862822</v>
      </c>
      <c r="G89" s="125">
        <f t="shared" si="43"/>
        <v>80959.759777260784</v>
      </c>
      <c r="H89" s="125">
        <f t="shared" si="43"/>
        <v>87273.016797608041</v>
      </c>
      <c r="I89" s="30">
        <f t="shared" si="38"/>
        <v>63497.767469889142</v>
      </c>
    </row>
    <row r="90" spans="2:10" x14ac:dyDescent="0.25">
      <c r="B90" s="106" t="s">
        <v>47</v>
      </c>
      <c r="C90" s="125">
        <f t="shared" ref="C90:H90" si="44">+C45/$K74</f>
        <v>42785.309634577927</v>
      </c>
      <c r="D90" s="125">
        <f t="shared" si="44"/>
        <v>50297.414081438677</v>
      </c>
      <c r="E90" s="125">
        <f t="shared" si="44"/>
        <v>56766.606178422626</v>
      </c>
      <c r="F90" s="125">
        <f t="shared" si="44"/>
        <v>65596.809193356792</v>
      </c>
      <c r="G90" s="125">
        <f t="shared" si="44"/>
        <v>73666.970288236815</v>
      </c>
      <c r="H90" s="125">
        <f t="shared" si="44"/>
        <v>81516.247553930356</v>
      </c>
      <c r="I90" s="30">
        <f t="shared" si="38"/>
        <v>60947.192278764298</v>
      </c>
    </row>
    <row r="91" spans="2:10" x14ac:dyDescent="0.25">
      <c r="B91" s="106" t="s">
        <v>48</v>
      </c>
      <c r="C91" s="125">
        <f t="shared" ref="C91:H91" si="45">+C46/$K75</f>
        <v>42180.114449946486</v>
      </c>
      <c r="D91" s="125">
        <f t="shared" si="45"/>
        <v>51168.154206054744</v>
      </c>
      <c r="E91" s="125">
        <f t="shared" si="45"/>
        <v>55081.106821178968</v>
      </c>
      <c r="F91" s="125">
        <f t="shared" si="45"/>
        <v>63248.052192949188</v>
      </c>
      <c r="G91" s="125">
        <f t="shared" si="45"/>
        <v>68651.746016447461</v>
      </c>
      <c r="H91" s="125">
        <f t="shared" si="45"/>
        <v>78884.459222592996</v>
      </c>
      <c r="I91" s="30">
        <f t="shared" si="38"/>
        <v>59522.914018194708</v>
      </c>
    </row>
    <row r="92" spans="2:10" x14ac:dyDescent="0.25">
      <c r="B92" s="106" t="s">
        <v>644</v>
      </c>
      <c r="C92" s="125">
        <f t="shared" ref="C92:H92" si="46">+C47/$K76</f>
        <v>37471.68794934918</v>
      </c>
      <c r="D92" s="125">
        <f t="shared" si="46"/>
        <v>50607.911861359571</v>
      </c>
      <c r="E92" s="125">
        <f t="shared" si="46"/>
        <v>55337.425572799002</v>
      </c>
      <c r="F92" s="125">
        <f t="shared" si="46"/>
        <v>63453.399576108277</v>
      </c>
      <c r="G92" s="125">
        <f t="shared" si="46"/>
        <v>67962.6537358723</v>
      </c>
      <c r="H92" s="125">
        <f t="shared" si="46"/>
        <v>78016.943313509095</v>
      </c>
      <c r="I92" s="30">
        <f t="shared" si="38"/>
        <v>57685.533934649422</v>
      </c>
    </row>
    <row r="93" spans="2:10" x14ac:dyDescent="0.25">
      <c r="B93" s="106" t="s">
        <v>371</v>
      </c>
      <c r="C93" s="125">
        <f t="shared" ref="C93:H93" si="47">+C48/$K77</f>
        <v>43177.099232120352</v>
      </c>
      <c r="D93" s="125">
        <f t="shared" si="47"/>
        <v>57170.978664539609</v>
      </c>
      <c r="E93" s="125">
        <f t="shared" si="47"/>
        <v>63423.202758230538</v>
      </c>
      <c r="F93" s="125">
        <f t="shared" si="47"/>
        <v>72508.419128313937</v>
      </c>
      <c r="G93" s="125">
        <f t="shared" si="47"/>
        <v>79041.538424197031</v>
      </c>
      <c r="H93" s="125">
        <f t="shared" si="47"/>
        <v>84165.990719374589</v>
      </c>
      <c r="I93" s="125">
        <f t="shared" si="38"/>
        <v>59307.376148611918</v>
      </c>
      <c r="J93" t="s">
        <v>665</v>
      </c>
    </row>
    <row r="96" spans="2:10" x14ac:dyDescent="0.25">
      <c r="B96" s="106" t="s">
        <v>664</v>
      </c>
      <c r="I96" t="s">
        <v>665</v>
      </c>
    </row>
    <row r="97" spans="2:9" x14ac:dyDescent="0.25">
      <c r="C97" t="s">
        <v>641</v>
      </c>
      <c r="D97" t="s">
        <v>251</v>
      </c>
      <c r="E97" t="s">
        <v>252</v>
      </c>
      <c r="F97" t="s">
        <v>642</v>
      </c>
      <c r="G97" t="s">
        <v>267</v>
      </c>
      <c r="H97" t="s">
        <v>643</v>
      </c>
      <c r="I97" t="s">
        <v>572</v>
      </c>
    </row>
    <row r="98" spans="2:9" x14ac:dyDescent="0.25">
      <c r="B98" t="s">
        <v>379</v>
      </c>
      <c r="C98" s="103">
        <f>+C53*C83</f>
        <v>656134663.24653673</v>
      </c>
      <c r="D98" s="103">
        <f t="shared" ref="D98:H98" si="48">+D53*D83</f>
        <v>2505689.7534633134</v>
      </c>
      <c r="E98" s="103">
        <f t="shared" si="48"/>
        <v>0</v>
      </c>
      <c r="F98" s="103">
        <f t="shared" si="48"/>
        <v>0</v>
      </c>
      <c r="G98" s="103">
        <f t="shared" si="48"/>
        <v>0</v>
      </c>
      <c r="H98" s="103">
        <f t="shared" si="48"/>
        <v>0</v>
      </c>
      <c r="I98" s="31">
        <f t="shared" ref="I98:I106" si="49">+SUM(C98:H98)</f>
        <v>658640353</v>
      </c>
    </row>
    <row r="99" spans="2:9" x14ac:dyDescent="0.25">
      <c r="B99" t="s">
        <v>262</v>
      </c>
      <c r="C99" s="103">
        <f t="shared" ref="C99:H99" si="50">+C54*C84</f>
        <v>2057317876.3956215</v>
      </c>
      <c r="D99" s="103">
        <f t="shared" si="50"/>
        <v>435634172.96301979</v>
      </c>
      <c r="E99" s="103">
        <f t="shared" si="50"/>
        <v>9157843.6413585544</v>
      </c>
      <c r="F99" s="103">
        <f t="shared" si="50"/>
        <v>0</v>
      </c>
      <c r="G99" s="103">
        <f t="shared" si="50"/>
        <v>0</v>
      </c>
      <c r="H99" s="103">
        <f t="shared" si="50"/>
        <v>0</v>
      </c>
      <c r="I99" s="31">
        <f t="shared" si="49"/>
        <v>2502109892.9999995</v>
      </c>
    </row>
    <row r="100" spans="2:9" x14ac:dyDescent="0.25">
      <c r="B100" t="s">
        <v>263</v>
      </c>
      <c r="C100" s="103">
        <f t="shared" ref="C100:H100" si="51">+C55*C85</f>
        <v>2152307393.7610521</v>
      </c>
      <c r="D100" s="103">
        <f t="shared" si="51"/>
        <v>1850055491.7779152</v>
      </c>
      <c r="E100" s="103">
        <f t="shared" si="51"/>
        <v>463919108.29223698</v>
      </c>
      <c r="F100" s="103">
        <f t="shared" si="51"/>
        <v>20784751.168795444</v>
      </c>
      <c r="G100" s="103">
        <f t="shared" si="51"/>
        <v>0</v>
      </c>
      <c r="H100" s="103">
        <f t="shared" si="51"/>
        <v>0</v>
      </c>
      <c r="I100" s="31">
        <f t="shared" si="49"/>
        <v>4487066745</v>
      </c>
    </row>
    <row r="101" spans="2:9" x14ac:dyDescent="0.25">
      <c r="B101" t="s">
        <v>264</v>
      </c>
      <c r="C101" s="103">
        <f t="shared" ref="C101:H101" si="52">+C56*C86</f>
        <v>1645930728.6748848</v>
      </c>
      <c r="D101" s="103">
        <f t="shared" si="52"/>
        <v>1876192303.2568133</v>
      </c>
      <c r="E101" s="103">
        <f t="shared" si="52"/>
        <v>1531375206.1586707</v>
      </c>
      <c r="F101" s="103">
        <f t="shared" si="52"/>
        <v>488523794.55590081</v>
      </c>
      <c r="G101" s="103">
        <f t="shared" si="52"/>
        <v>20945177.353730507</v>
      </c>
      <c r="H101" s="103">
        <f t="shared" si="52"/>
        <v>0</v>
      </c>
      <c r="I101" s="31">
        <f t="shared" si="49"/>
        <v>5562967209.999999</v>
      </c>
    </row>
    <row r="102" spans="2:9" x14ac:dyDescent="0.25">
      <c r="B102" t="s">
        <v>265</v>
      </c>
      <c r="C102" s="103">
        <f t="shared" ref="C102:H102" si="53">+C57*C87</f>
        <v>1350859703.067126</v>
      </c>
      <c r="D102" s="103">
        <f t="shared" si="53"/>
        <v>1625609211.5141561</v>
      </c>
      <c r="E102" s="103">
        <f t="shared" si="53"/>
        <v>1668985686.6829309</v>
      </c>
      <c r="F102" s="103">
        <f t="shared" si="53"/>
        <v>1429965565.6045349</v>
      </c>
      <c r="G102" s="103">
        <f t="shared" si="53"/>
        <v>380390580.73106343</v>
      </c>
      <c r="H102" s="103">
        <f t="shared" si="53"/>
        <v>22828202.400189545</v>
      </c>
      <c r="I102" s="31">
        <f t="shared" si="49"/>
        <v>6478638950.0000019</v>
      </c>
    </row>
    <row r="103" spans="2:9" x14ac:dyDescent="0.25">
      <c r="B103" t="s">
        <v>266</v>
      </c>
      <c r="C103" s="103">
        <f t="shared" ref="C103:H103" si="54">+C58*C88</f>
        <v>1213048725.2857857</v>
      </c>
      <c r="D103" s="103">
        <f t="shared" si="54"/>
        <v>1417248995.7016792</v>
      </c>
      <c r="E103" s="103">
        <f t="shared" si="54"/>
        <v>1535268040.0965028</v>
      </c>
      <c r="F103" s="103">
        <f t="shared" si="54"/>
        <v>1567608183.2672648</v>
      </c>
      <c r="G103" s="103">
        <f t="shared" si="54"/>
        <v>1115758382.6654568</v>
      </c>
      <c r="H103" s="103">
        <f t="shared" si="54"/>
        <v>594335427.98331118</v>
      </c>
      <c r="I103" s="31">
        <f t="shared" si="49"/>
        <v>7443267755</v>
      </c>
    </row>
    <row r="104" spans="2:9" x14ac:dyDescent="0.25">
      <c r="B104" t="s">
        <v>46</v>
      </c>
      <c r="C104" s="103">
        <f t="shared" ref="C104:H104" si="55">+C59*C89</f>
        <v>1071125336.1883504</v>
      </c>
      <c r="D104" s="103">
        <f t="shared" si="55"/>
        <v>1314390085.9496987</v>
      </c>
      <c r="E104" s="103">
        <f t="shared" si="55"/>
        <v>1433397071.3107886</v>
      </c>
      <c r="F104" s="103">
        <f t="shared" si="55"/>
        <v>1434189441.8200514</v>
      </c>
      <c r="G104" s="103">
        <f t="shared" si="55"/>
        <v>1089799326.3617074</v>
      </c>
      <c r="H104" s="103">
        <f t="shared" si="55"/>
        <v>1612543531.3694038</v>
      </c>
      <c r="I104" s="31">
        <f t="shared" si="49"/>
        <v>7955444793.000001</v>
      </c>
    </row>
    <row r="105" spans="2:9" x14ac:dyDescent="0.25">
      <c r="B105" t="s">
        <v>47</v>
      </c>
      <c r="C105" s="103">
        <f t="shared" ref="C105:H105" si="56">+C60*C90</f>
        <v>772360409.52340078</v>
      </c>
      <c r="D105" s="103">
        <f t="shared" si="56"/>
        <v>1034165130.9284606</v>
      </c>
      <c r="E105" s="103">
        <f t="shared" si="56"/>
        <v>1193915261.1445847</v>
      </c>
      <c r="F105" s="103">
        <f t="shared" si="56"/>
        <v>1197994526.298275</v>
      </c>
      <c r="G105" s="103">
        <f t="shared" si="56"/>
        <v>846433488.61184096</v>
      </c>
      <c r="H105" s="103">
        <f t="shared" si="56"/>
        <v>1599837874.4934371</v>
      </c>
      <c r="I105" s="31">
        <f t="shared" si="49"/>
        <v>6644706690.999999</v>
      </c>
    </row>
    <row r="106" spans="2:9" x14ac:dyDescent="0.25">
      <c r="B106" t="s">
        <v>48</v>
      </c>
      <c r="C106" s="103">
        <f t="shared" ref="C106:H106" si="57">+C61*C91</f>
        <v>409315830.62228072</v>
      </c>
      <c r="D106" s="103">
        <f t="shared" si="57"/>
        <v>664930163.90768135</v>
      </c>
      <c r="E106" s="103">
        <f t="shared" si="57"/>
        <v>759017651.99584615</v>
      </c>
      <c r="F106" s="103">
        <f t="shared" si="57"/>
        <v>768590330.2487185</v>
      </c>
      <c r="G106" s="103">
        <f t="shared" si="57"/>
        <v>514132925.91717505</v>
      </c>
      <c r="H106" s="103">
        <f t="shared" si="57"/>
        <v>914428651.30829799</v>
      </c>
      <c r="I106" s="31">
        <f t="shared" si="49"/>
        <v>4030415554</v>
      </c>
    </row>
    <row r="107" spans="2:9" x14ac:dyDescent="0.25">
      <c r="B107" t="s">
        <v>644</v>
      </c>
      <c r="C107" s="103">
        <f t="shared" ref="C107:H107" si="58">+C62*C92</f>
        <v>174205877.27652434</v>
      </c>
      <c r="D107" s="103">
        <f t="shared" si="58"/>
        <v>309366165.20849109</v>
      </c>
      <c r="E107" s="103">
        <f t="shared" si="58"/>
        <v>335621486.09902596</v>
      </c>
      <c r="F107" s="103">
        <f t="shared" si="58"/>
        <v>319170599.86782461</v>
      </c>
      <c r="G107" s="103">
        <f t="shared" si="58"/>
        <v>206062766.12716481</v>
      </c>
      <c r="H107" s="103">
        <f t="shared" si="58"/>
        <v>350374092.42096937</v>
      </c>
      <c r="I107" s="31">
        <f>+SUM(C107:H107)</f>
        <v>1694800987</v>
      </c>
    </row>
    <row r="108" spans="2:9" x14ac:dyDescent="0.25">
      <c r="B108" t="s">
        <v>572</v>
      </c>
      <c r="C108" s="31">
        <f>+SUM(C98:C107)</f>
        <v>11502606544.041563</v>
      </c>
      <c r="D108" s="31">
        <f t="shared" ref="D108" si="59">+SUM(D98:D107)</f>
        <v>10530097410.961376</v>
      </c>
      <c r="E108" s="31">
        <f t="shared" ref="E108" si="60">+SUM(E98:E107)</f>
        <v>8930657355.4219456</v>
      </c>
      <c r="F108" s="31">
        <f t="shared" ref="F108" si="61">+SUM(F98:F107)</f>
        <v>7226827192.8313656</v>
      </c>
      <c r="G108" s="31">
        <f t="shared" ref="G108" si="62">+SUM(G98:G107)</f>
        <v>4173522647.7681398</v>
      </c>
      <c r="H108" s="31">
        <f t="shared" ref="H108" si="63">+SUM(H98:H107)</f>
        <v>5094347779.9756088</v>
      </c>
      <c r="I108" s="31">
        <f>+SUM(I98:I107)</f>
        <v>47458058931</v>
      </c>
    </row>
  </sheetData>
  <hyperlinks>
    <hyperlink ref="A1" location="TOC!A1" display="TOC" xr:uid="{00000000-0004-0000-0B00-000000000000}"/>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AB129"/>
  <sheetViews>
    <sheetView topLeftCell="F1" workbookViewId="0"/>
  </sheetViews>
  <sheetFormatPr defaultRowHeight="15" x14ac:dyDescent="0.25"/>
  <cols>
    <col min="3" max="6" width="16.85546875" bestFit="1" customWidth="1"/>
    <col min="7" max="8" width="15.28515625" bestFit="1" customWidth="1"/>
    <col min="9" max="9" width="18" bestFit="1" customWidth="1"/>
    <col min="10" max="10" width="9.140625" customWidth="1"/>
    <col min="19" max="19" width="17.42578125" customWidth="1"/>
  </cols>
  <sheetData>
    <row r="1" spans="1:28" x14ac:dyDescent="0.25">
      <c r="A1" s="1" t="s">
        <v>0</v>
      </c>
    </row>
    <row r="4" spans="1:28" s="123" customFormat="1" x14ac:dyDescent="0.25">
      <c r="B4" s="122" t="s">
        <v>650</v>
      </c>
    </row>
    <row r="6" spans="1:28" x14ac:dyDescent="0.25">
      <c r="C6" s="7" t="s">
        <v>74</v>
      </c>
      <c r="L6" s="7" t="s">
        <v>42</v>
      </c>
    </row>
    <row r="7" spans="1:28" x14ac:dyDescent="0.25">
      <c r="C7" t="s">
        <v>641</v>
      </c>
      <c r="D7" s="120" t="s">
        <v>251</v>
      </c>
      <c r="E7" s="120" t="s">
        <v>252</v>
      </c>
      <c r="F7" t="s">
        <v>642</v>
      </c>
      <c r="G7" t="s">
        <v>267</v>
      </c>
      <c r="H7" t="s">
        <v>643</v>
      </c>
      <c r="I7" t="s">
        <v>371</v>
      </c>
      <c r="K7" t="s">
        <v>108</v>
      </c>
      <c r="L7" t="s">
        <v>645</v>
      </c>
      <c r="V7" s="7" t="s">
        <v>652</v>
      </c>
    </row>
    <row r="8" spans="1:28" x14ac:dyDescent="0.25">
      <c r="L8" t="s">
        <v>641</v>
      </c>
      <c r="M8" s="120" t="s">
        <v>251</v>
      </c>
      <c r="N8" s="120" t="s">
        <v>252</v>
      </c>
      <c r="O8" t="s">
        <v>642</v>
      </c>
      <c r="P8" t="s">
        <v>267</v>
      </c>
      <c r="Q8" t="s">
        <v>643</v>
      </c>
      <c r="R8" t="s">
        <v>371</v>
      </c>
      <c r="S8" t="s">
        <v>378</v>
      </c>
      <c r="V8" t="s">
        <v>641</v>
      </c>
      <c r="W8" s="120" t="s">
        <v>251</v>
      </c>
      <c r="X8" s="120" t="s">
        <v>252</v>
      </c>
      <c r="Y8" t="s">
        <v>642</v>
      </c>
      <c r="Z8" t="s">
        <v>267</v>
      </c>
      <c r="AA8" t="s">
        <v>643</v>
      </c>
      <c r="AB8" t="s">
        <v>646</v>
      </c>
    </row>
    <row r="9" spans="1:28" x14ac:dyDescent="0.25">
      <c r="B9" t="s">
        <v>379</v>
      </c>
      <c r="C9" s="30">
        <f>+C29+C44+C59+C74+C89+C104+C119</f>
        <v>425208734</v>
      </c>
      <c r="D9" s="30">
        <f t="shared" ref="D9:I9" si="0">+D29+D44+D59+D74+D89+D104+D119</f>
        <v>1302556</v>
      </c>
      <c r="E9" s="30">
        <f t="shared" si="0"/>
        <v>0</v>
      </c>
      <c r="F9" s="30">
        <f t="shared" si="0"/>
        <v>0</v>
      </c>
      <c r="G9" s="30">
        <f t="shared" si="0"/>
        <v>0</v>
      </c>
      <c r="H9" s="30">
        <f t="shared" si="0"/>
        <v>0</v>
      </c>
      <c r="I9" s="30">
        <f t="shared" si="0"/>
        <v>426507513</v>
      </c>
      <c r="K9" t="s">
        <v>379</v>
      </c>
      <c r="L9" s="30">
        <f>+L29+L44+L59+L74+L89+L104+L119</f>
        <v>14352</v>
      </c>
      <c r="M9" s="30">
        <f t="shared" ref="M9:R9" si="1">+M29+M44+M59+M74+M89+M104+M119</f>
        <v>36</v>
      </c>
      <c r="N9" s="30">
        <f t="shared" si="1"/>
        <v>0</v>
      </c>
      <c r="O9" s="30">
        <f t="shared" si="1"/>
        <v>0</v>
      </c>
      <c r="P9" s="30">
        <f t="shared" si="1"/>
        <v>0</v>
      </c>
      <c r="Q9" s="30">
        <f t="shared" si="1"/>
        <v>0</v>
      </c>
      <c r="R9" s="30">
        <f t="shared" si="1"/>
        <v>14388</v>
      </c>
      <c r="S9" s="30">
        <f t="shared" ref="S9" si="2">+S29+S44+S59+S74+S89+S104+S119</f>
        <v>426510713</v>
      </c>
      <c r="U9" t="s">
        <v>379</v>
      </c>
      <c r="V9" s="116">
        <f>+C9/L9</f>
        <v>29627.141443701228</v>
      </c>
      <c r="W9" s="116">
        <f t="shared" ref="W9:W19" si="3">+D9/M9</f>
        <v>36182.111111111109</v>
      </c>
      <c r="X9" s="116"/>
      <c r="Y9" s="116"/>
      <c r="Z9" s="116"/>
      <c r="AA9" s="116"/>
      <c r="AB9" s="116">
        <f t="shared" ref="AB9:AB19" si="4">+I9/R9</f>
        <v>29643.280025020849</v>
      </c>
    </row>
    <row r="10" spans="1:28" x14ac:dyDescent="0.25">
      <c r="B10" t="s">
        <v>262</v>
      </c>
      <c r="C10" s="30">
        <f t="shared" ref="C10:I10" si="5">+C30+C45+C60+C75+C90+C105+C120</f>
        <v>1216437603</v>
      </c>
      <c r="D10" s="30">
        <f t="shared" si="5"/>
        <v>243260684</v>
      </c>
      <c r="E10" s="30">
        <f t="shared" si="5"/>
        <v>3891694</v>
      </c>
      <c r="F10" s="30">
        <f t="shared" si="5"/>
        <v>0</v>
      </c>
      <c r="G10" s="30">
        <f t="shared" si="5"/>
        <v>0</v>
      </c>
      <c r="H10" s="30">
        <f t="shared" si="5"/>
        <v>0</v>
      </c>
      <c r="I10" s="30">
        <f t="shared" si="5"/>
        <v>1463583387</v>
      </c>
      <c r="K10" t="s">
        <v>262</v>
      </c>
      <c r="L10" s="30">
        <f t="shared" ref="L10:R10" si="6">+L30+L45+L60+L75+L90+L105+L120</f>
        <v>33822</v>
      </c>
      <c r="M10" s="30">
        <f t="shared" si="6"/>
        <v>5148</v>
      </c>
      <c r="N10" s="30">
        <f t="shared" si="6"/>
        <v>79</v>
      </c>
      <c r="O10" s="30">
        <f t="shared" si="6"/>
        <v>0</v>
      </c>
      <c r="P10" s="30">
        <f t="shared" si="6"/>
        <v>0</v>
      </c>
      <c r="Q10" s="30">
        <f t="shared" si="6"/>
        <v>0</v>
      </c>
      <c r="R10" s="30">
        <f t="shared" si="6"/>
        <v>39049</v>
      </c>
      <c r="S10" s="30">
        <f t="shared" ref="S10" si="7">+S30+S45+S60+S75+S90+S105+S120</f>
        <v>1463582359</v>
      </c>
      <c r="U10" t="s">
        <v>262</v>
      </c>
      <c r="V10" s="116">
        <f t="shared" ref="V10:V19" si="8">+C10/L10</f>
        <v>35965.868458399855</v>
      </c>
      <c r="W10" s="116">
        <f t="shared" si="3"/>
        <v>47253.435120435119</v>
      </c>
      <c r="X10" s="116">
        <f t="shared" ref="X10:X19" si="9">+E10/N10</f>
        <v>49261.949367088608</v>
      </c>
      <c r="Y10" s="116"/>
      <c r="Z10" s="116"/>
      <c r="AA10" s="116"/>
      <c r="AB10" s="116">
        <f t="shared" si="4"/>
        <v>37480.688032984202</v>
      </c>
    </row>
    <row r="11" spans="1:28" x14ac:dyDescent="0.25">
      <c r="B11" t="s">
        <v>263</v>
      </c>
      <c r="C11" s="30">
        <f t="shared" ref="C11:I11" si="10">+C31+C46+C61+C76+C91+C106+C121</f>
        <v>1239483166</v>
      </c>
      <c r="D11" s="30">
        <f t="shared" si="10"/>
        <v>1013006487</v>
      </c>
      <c r="E11" s="30">
        <f t="shared" si="10"/>
        <v>233551753</v>
      </c>
      <c r="F11" s="30">
        <f t="shared" si="10"/>
        <v>10857039</v>
      </c>
      <c r="G11" s="30">
        <f t="shared" si="10"/>
        <v>0</v>
      </c>
      <c r="H11" s="30">
        <f t="shared" si="10"/>
        <v>0</v>
      </c>
      <c r="I11" s="30">
        <f t="shared" si="10"/>
        <v>2496908581</v>
      </c>
      <c r="K11" t="s">
        <v>263</v>
      </c>
      <c r="L11" s="30">
        <f t="shared" ref="L11:R11" si="11">+L31+L46+L61+L76+L91+L106+L121</f>
        <v>29925</v>
      </c>
      <c r="M11" s="30">
        <f t="shared" si="11"/>
        <v>18396</v>
      </c>
      <c r="N11" s="30">
        <f t="shared" si="11"/>
        <v>4011</v>
      </c>
      <c r="O11" s="30">
        <f t="shared" si="11"/>
        <v>169</v>
      </c>
      <c r="P11" s="30">
        <f t="shared" si="11"/>
        <v>0</v>
      </c>
      <c r="Q11" s="30">
        <f t="shared" si="11"/>
        <v>0</v>
      </c>
      <c r="R11" s="30">
        <f t="shared" si="11"/>
        <v>52501</v>
      </c>
      <c r="S11" s="30">
        <f t="shared" ref="S11" si="12">+S31+S46+S61+S76+S91+S106+S121</f>
        <v>2496888447</v>
      </c>
      <c r="U11" t="s">
        <v>263</v>
      </c>
      <c r="V11" s="116">
        <f t="shared" si="8"/>
        <v>41419.654670008356</v>
      </c>
      <c r="W11" s="116">
        <f t="shared" si="3"/>
        <v>55066.671395955644</v>
      </c>
      <c r="X11" s="116">
        <f t="shared" si="9"/>
        <v>58227.811767638996</v>
      </c>
      <c r="Y11" s="116">
        <f t="shared" ref="Y11:Y19" si="13">+F11/O11</f>
        <v>64242.834319526628</v>
      </c>
      <c r="Z11" s="116"/>
      <c r="AA11" s="116"/>
      <c r="AB11" s="116">
        <f t="shared" si="4"/>
        <v>47559.257556998913</v>
      </c>
    </row>
    <row r="12" spans="1:28" x14ac:dyDescent="0.25">
      <c r="B12" t="s">
        <v>264</v>
      </c>
      <c r="C12" s="30">
        <f t="shared" ref="C12:I12" si="14">+C32+C47+C62+C77+C92+C107+C122</f>
        <v>985670751</v>
      </c>
      <c r="D12" s="30">
        <f t="shared" si="14"/>
        <v>1050465090</v>
      </c>
      <c r="E12" s="30">
        <f t="shared" si="14"/>
        <v>796314626</v>
      </c>
      <c r="F12" s="30">
        <f t="shared" si="14"/>
        <v>274089504</v>
      </c>
      <c r="G12" s="30">
        <f t="shared" si="14"/>
        <v>10125464</v>
      </c>
      <c r="H12" s="30">
        <f t="shared" si="14"/>
        <v>0</v>
      </c>
      <c r="I12" s="30">
        <f t="shared" si="14"/>
        <v>3116729904</v>
      </c>
      <c r="K12" t="s">
        <v>264</v>
      </c>
      <c r="L12" s="30">
        <f t="shared" ref="L12:R12" si="15">+L32+L47+L62+L77+L92+L107+L122</f>
        <v>23332</v>
      </c>
      <c r="M12" s="30">
        <f t="shared" si="15"/>
        <v>18677</v>
      </c>
      <c r="N12" s="30">
        <f t="shared" si="15"/>
        <v>12638</v>
      </c>
      <c r="O12" s="30">
        <f t="shared" si="15"/>
        <v>3979</v>
      </c>
      <c r="P12" s="30">
        <f t="shared" si="15"/>
        <v>127</v>
      </c>
      <c r="Q12" s="30">
        <f t="shared" si="15"/>
        <v>0</v>
      </c>
      <c r="R12" s="30">
        <f t="shared" si="15"/>
        <v>58753</v>
      </c>
      <c r="S12" s="30">
        <f t="shared" ref="S12" si="16">+S32+S47+S62+S77+S92+S107+S122</f>
        <v>3115753452</v>
      </c>
      <c r="U12" t="s">
        <v>264</v>
      </c>
      <c r="V12" s="116">
        <f t="shared" si="8"/>
        <v>42245.446211212067</v>
      </c>
      <c r="W12" s="116">
        <f t="shared" si="3"/>
        <v>56243.780585747176</v>
      </c>
      <c r="X12" s="116">
        <f t="shared" si="9"/>
        <v>63009.544706440895</v>
      </c>
      <c r="Y12" s="116">
        <f t="shared" si="13"/>
        <v>68884.017089721034</v>
      </c>
      <c r="Z12" s="116">
        <f t="shared" ref="Z12:Z19" si="17">+G12/P12</f>
        <v>79728.062992125982</v>
      </c>
      <c r="AA12" s="116"/>
      <c r="AB12" s="116">
        <f t="shared" si="4"/>
        <v>53048.01293550968</v>
      </c>
    </row>
    <row r="13" spans="1:28" x14ac:dyDescent="0.25">
      <c r="B13" t="s">
        <v>265</v>
      </c>
      <c r="C13" s="30">
        <f t="shared" ref="C13:I13" si="18">+C33+C48+C63+C78+C93+C108+C123</f>
        <v>863486990</v>
      </c>
      <c r="D13" s="30">
        <f t="shared" si="18"/>
        <v>961196497</v>
      </c>
      <c r="E13" s="30">
        <f t="shared" si="18"/>
        <v>909463657</v>
      </c>
      <c r="F13" s="30">
        <f t="shared" si="18"/>
        <v>790457882</v>
      </c>
      <c r="G13" s="30">
        <f t="shared" si="18"/>
        <v>208828481</v>
      </c>
      <c r="H13" s="30">
        <f t="shared" si="18"/>
        <v>11140370</v>
      </c>
      <c r="I13" s="30">
        <f t="shared" si="18"/>
        <v>3744558395</v>
      </c>
      <c r="K13" t="s">
        <v>265</v>
      </c>
      <c r="L13" s="30">
        <f t="shared" ref="L13:R13" si="19">+L33+L48+L63+L78+L93+L108+L123</f>
        <v>21214</v>
      </c>
      <c r="M13" s="30">
        <f t="shared" si="19"/>
        <v>17290</v>
      </c>
      <c r="N13" s="30">
        <f t="shared" si="19"/>
        <v>14506</v>
      </c>
      <c r="O13" s="30">
        <f t="shared" si="19"/>
        <v>10932</v>
      </c>
      <c r="P13" s="30">
        <f t="shared" si="19"/>
        <v>2675</v>
      </c>
      <c r="Q13" s="30">
        <f t="shared" si="19"/>
        <v>145</v>
      </c>
      <c r="R13" s="30">
        <f t="shared" si="19"/>
        <v>66762</v>
      </c>
      <c r="S13" s="30">
        <f t="shared" ref="S13" si="20">+S33+S48+S63+S78+S93+S108+S123</f>
        <v>3743572579</v>
      </c>
      <c r="U13" t="s">
        <v>265</v>
      </c>
      <c r="V13" s="116">
        <f t="shared" si="8"/>
        <v>40703.638634863768</v>
      </c>
      <c r="W13" s="116">
        <f t="shared" si="3"/>
        <v>55592.625621746673</v>
      </c>
      <c r="X13" s="116">
        <f t="shared" si="9"/>
        <v>62695.688473735005</v>
      </c>
      <c r="Y13" s="116">
        <f t="shared" si="13"/>
        <v>72306.79491401391</v>
      </c>
      <c r="Z13" s="116">
        <f t="shared" si="17"/>
        <v>78066.721869158879</v>
      </c>
      <c r="AA13" s="116">
        <f t="shared" ref="AA13:AA19" si="21">+H13/Q13</f>
        <v>76830.137931034478</v>
      </c>
      <c r="AB13" s="116">
        <f t="shared" si="4"/>
        <v>56088.169842125761</v>
      </c>
    </row>
    <row r="14" spans="1:28" x14ac:dyDescent="0.25">
      <c r="B14" t="s">
        <v>266</v>
      </c>
      <c r="C14" s="30">
        <f t="shared" ref="C14:I14" si="22">+C34+C49+C64+C79+C94+C109+C124</f>
        <v>795435335</v>
      </c>
      <c r="D14" s="30">
        <f t="shared" si="22"/>
        <v>891774474</v>
      </c>
      <c r="E14" s="30">
        <f t="shared" si="22"/>
        <v>893976047</v>
      </c>
      <c r="F14" s="30">
        <f t="shared" si="22"/>
        <v>890928798</v>
      </c>
      <c r="G14" s="30">
        <f t="shared" si="22"/>
        <v>604719406</v>
      </c>
      <c r="H14" s="30">
        <f t="shared" si="22"/>
        <v>302711683</v>
      </c>
      <c r="I14" s="30">
        <f t="shared" si="22"/>
        <v>4379554054</v>
      </c>
      <c r="K14" t="s">
        <v>266</v>
      </c>
      <c r="L14" s="30">
        <f t="shared" ref="L14:R14" si="23">+L34+L49+L64+L79+L94+L109+L124</f>
        <v>20644</v>
      </c>
      <c r="M14" s="30">
        <f t="shared" si="23"/>
        <v>17677</v>
      </c>
      <c r="N14" s="30">
        <f t="shared" si="23"/>
        <v>15203</v>
      </c>
      <c r="O14" s="30">
        <f t="shared" si="23"/>
        <v>12771</v>
      </c>
      <c r="P14" s="30">
        <f t="shared" si="23"/>
        <v>7741</v>
      </c>
      <c r="Q14" s="30">
        <f t="shared" si="23"/>
        <v>3670</v>
      </c>
      <c r="R14" s="30">
        <f t="shared" si="23"/>
        <v>77706</v>
      </c>
      <c r="S14" s="30">
        <f t="shared" ref="S14" si="24">+S34+S49+S64+S79+S94+S109+S124</f>
        <v>4378546876</v>
      </c>
      <c r="U14" t="s">
        <v>266</v>
      </c>
      <c r="V14" s="116">
        <f t="shared" si="8"/>
        <v>38531.066411548149</v>
      </c>
      <c r="W14" s="116">
        <f t="shared" si="3"/>
        <v>50448.292923007299</v>
      </c>
      <c r="X14" s="116">
        <f t="shared" si="9"/>
        <v>58802.607840557786</v>
      </c>
      <c r="Y14" s="116">
        <f t="shared" si="13"/>
        <v>69761.866572703788</v>
      </c>
      <c r="Z14" s="116">
        <f t="shared" si="17"/>
        <v>78119.029324376694</v>
      </c>
      <c r="AA14" s="116">
        <f t="shared" si="21"/>
        <v>82482.747411444143</v>
      </c>
      <c r="AB14" s="116">
        <f t="shared" si="4"/>
        <v>56360.564872725401</v>
      </c>
    </row>
    <row r="15" spans="1:28" x14ac:dyDescent="0.25">
      <c r="B15" t="s">
        <v>46</v>
      </c>
      <c r="C15" s="30">
        <f t="shared" ref="C15:I15" si="25">+C35+C50+C65+C80+C95+C110+C125</f>
        <v>714372037</v>
      </c>
      <c r="D15" s="30">
        <f t="shared" si="25"/>
        <v>866883696</v>
      </c>
      <c r="E15" s="30">
        <f t="shared" si="25"/>
        <v>904541871</v>
      </c>
      <c r="F15" s="30">
        <f t="shared" si="25"/>
        <v>890221788</v>
      </c>
      <c r="G15" s="30">
        <f t="shared" si="25"/>
        <v>625292688</v>
      </c>
      <c r="H15" s="30">
        <f t="shared" si="25"/>
        <v>889536732</v>
      </c>
      <c r="I15" s="30">
        <f t="shared" si="25"/>
        <v>4890859064</v>
      </c>
      <c r="K15" t="s">
        <v>46</v>
      </c>
      <c r="L15" s="30">
        <f t="shared" ref="L15:R15" si="26">+L35+L50+L65+L80+L95+L110+L125</f>
        <v>18736</v>
      </c>
      <c r="M15" s="30">
        <f t="shared" si="26"/>
        <v>18633</v>
      </c>
      <c r="N15" s="30">
        <f t="shared" si="26"/>
        <v>16784</v>
      </c>
      <c r="O15" s="30">
        <f t="shared" si="26"/>
        <v>13921</v>
      </c>
      <c r="P15" s="30">
        <f t="shared" si="26"/>
        <v>8718</v>
      </c>
      <c r="Q15" s="30">
        <f t="shared" si="26"/>
        <v>11505</v>
      </c>
      <c r="R15" s="30">
        <f t="shared" si="26"/>
        <v>88297</v>
      </c>
      <c r="S15" s="30">
        <f t="shared" ref="S15" si="27">+S35+S50+S65+S80+S95+S110+S125</f>
        <v>4889847584</v>
      </c>
      <c r="U15" t="s">
        <v>46</v>
      </c>
      <c r="V15" s="116">
        <f t="shared" si="8"/>
        <v>38128.311112297182</v>
      </c>
      <c r="W15" s="116">
        <f t="shared" si="3"/>
        <v>46524.107551118985</v>
      </c>
      <c r="X15" s="116">
        <f t="shared" si="9"/>
        <v>53893.104802192567</v>
      </c>
      <c r="Y15" s="116">
        <f t="shared" si="13"/>
        <v>63948.120680985565</v>
      </c>
      <c r="Z15" s="116">
        <f t="shared" si="17"/>
        <v>71724.327598072952</v>
      </c>
      <c r="AA15" s="116">
        <f t="shared" si="21"/>
        <v>77317.403911342888</v>
      </c>
      <c r="AB15" s="116">
        <f t="shared" si="4"/>
        <v>55390.999286498976</v>
      </c>
    </row>
    <row r="16" spans="1:28" x14ac:dyDescent="0.25">
      <c r="B16" t="s">
        <v>47</v>
      </c>
      <c r="C16" s="30">
        <f t="shared" ref="C16:I16" si="28">+C36+C51+C66+C81+C96+C111+C126</f>
        <v>527808755</v>
      </c>
      <c r="D16" s="30">
        <f t="shared" si="28"/>
        <v>709558901</v>
      </c>
      <c r="E16" s="30">
        <f t="shared" si="28"/>
        <v>797249140</v>
      </c>
      <c r="F16" s="30">
        <f t="shared" si="28"/>
        <v>799426923</v>
      </c>
      <c r="G16" s="30">
        <f t="shared" si="28"/>
        <v>542203223</v>
      </c>
      <c r="H16" s="30">
        <f t="shared" si="28"/>
        <v>996807841</v>
      </c>
      <c r="I16" s="30">
        <f t="shared" si="28"/>
        <v>4373059602</v>
      </c>
      <c r="K16" t="s">
        <v>47</v>
      </c>
      <c r="L16" s="30">
        <f t="shared" ref="L16:R16" si="29">+L36+L51+L66+L81+L96+L111+L126</f>
        <v>13722</v>
      </c>
      <c r="M16" s="30">
        <f t="shared" si="29"/>
        <v>15692</v>
      </c>
      <c r="N16" s="30">
        <f t="shared" si="29"/>
        <v>15622</v>
      </c>
      <c r="O16" s="30">
        <f t="shared" si="29"/>
        <v>13556</v>
      </c>
      <c r="P16" s="30">
        <f t="shared" si="29"/>
        <v>8187</v>
      </c>
      <c r="Q16" s="30">
        <f t="shared" si="29"/>
        <v>13602</v>
      </c>
      <c r="R16" s="30">
        <f t="shared" si="29"/>
        <v>80381</v>
      </c>
      <c r="S16" s="30">
        <f t="shared" ref="S16" si="30">+S36+S51+S66+S81+S96+S111+S126</f>
        <v>4372427256</v>
      </c>
      <c r="U16" t="s">
        <v>47</v>
      </c>
      <c r="V16" s="116">
        <f t="shared" si="8"/>
        <v>38464.418816499056</v>
      </c>
      <c r="W16" s="116">
        <f t="shared" si="3"/>
        <v>45217.87541422381</v>
      </c>
      <c r="X16" s="116">
        <f t="shared" si="9"/>
        <v>51033.743438740239</v>
      </c>
      <c r="Y16" s="116">
        <f t="shared" si="13"/>
        <v>58972.183756270286</v>
      </c>
      <c r="Z16" s="116">
        <f t="shared" si="17"/>
        <v>66227.338829852204</v>
      </c>
      <c r="AA16" s="116">
        <f t="shared" si="21"/>
        <v>73283.917144537569</v>
      </c>
      <c r="AB16" s="116">
        <f t="shared" si="4"/>
        <v>54404.145283089289</v>
      </c>
    </row>
    <row r="17" spans="2:28" x14ac:dyDescent="0.25">
      <c r="B17" t="s">
        <v>48</v>
      </c>
      <c r="C17" s="30">
        <f t="shared" ref="C17:I17" si="31">+C37+C52+C67+C82+C97+C112+C127</f>
        <v>287352468</v>
      </c>
      <c r="D17" s="30">
        <f t="shared" si="31"/>
        <v>464295781</v>
      </c>
      <c r="E17" s="30">
        <f t="shared" si="31"/>
        <v>522814485</v>
      </c>
      <c r="F17" s="30">
        <f t="shared" si="31"/>
        <v>535078025</v>
      </c>
      <c r="G17" s="30">
        <f t="shared" si="31"/>
        <v>350454920</v>
      </c>
      <c r="H17" s="30">
        <f t="shared" si="31"/>
        <v>611304657</v>
      </c>
      <c r="I17" s="30">
        <f t="shared" si="31"/>
        <v>2771298648</v>
      </c>
      <c r="K17" t="s">
        <v>48</v>
      </c>
      <c r="L17" s="30">
        <f t="shared" ref="L17:R17" si="32">+L37+L52+L67+L82+L97+L112+L127</f>
        <v>7468</v>
      </c>
      <c r="M17" s="30">
        <f t="shared" si="32"/>
        <v>9947</v>
      </c>
      <c r="N17" s="30">
        <f t="shared" si="32"/>
        <v>10405</v>
      </c>
      <c r="O17" s="30">
        <f t="shared" si="32"/>
        <v>9274</v>
      </c>
      <c r="P17" s="30">
        <f t="shared" si="32"/>
        <v>5596</v>
      </c>
      <c r="Q17" s="30">
        <f t="shared" si="32"/>
        <v>8495</v>
      </c>
      <c r="R17" s="30">
        <f t="shared" si="32"/>
        <v>51185</v>
      </c>
      <c r="S17" s="30">
        <f t="shared" ref="S17" si="33">+S37+S52+S67+S82+S97+S112+S127</f>
        <v>2771297976</v>
      </c>
      <c r="U17" t="s">
        <v>48</v>
      </c>
      <c r="V17" s="116">
        <f t="shared" si="8"/>
        <v>38477.834493840382</v>
      </c>
      <c r="W17" s="116">
        <f t="shared" si="3"/>
        <v>46676.9660199055</v>
      </c>
      <c r="X17" s="116">
        <f t="shared" si="9"/>
        <v>50246.466602594905</v>
      </c>
      <c r="Y17" s="116">
        <f t="shared" si="13"/>
        <v>57696.573754582707</v>
      </c>
      <c r="Z17" s="116">
        <f t="shared" si="17"/>
        <v>62625.968548963545</v>
      </c>
      <c r="AA17" s="116">
        <f t="shared" si="21"/>
        <v>71960.524661565621</v>
      </c>
      <c r="AB17" s="116">
        <f t="shared" si="4"/>
        <v>54142.78886392498</v>
      </c>
    </row>
    <row r="18" spans="2:28" x14ac:dyDescent="0.25">
      <c r="B18" t="s">
        <v>644</v>
      </c>
      <c r="C18" s="30">
        <f t="shared" ref="C18:I18" si="34">+C38+C53+C68+C83+C98+C113+C128</f>
        <v>128558547</v>
      </c>
      <c r="D18" s="30">
        <f t="shared" si="34"/>
        <v>224107026</v>
      </c>
      <c r="E18" s="30">
        <f t="shared" si="34"/>
        <v>234309205</v>
      </c>
      <c r="F18" s="30">
        <f t="shared" si="34"/>
        <v>224061797</v>
      </c>
      <c r="G18" s="30">
        <f t="shared" si="34"/>
        <v>144988024</v>
      </c>
      <c r="H18" s="30">
        <f t="shared" si="34"/>
        <v>242228988</v>
      </c>
      <c r="I18" s="30">
        <f t="shared" si="34"/>
        <v>1198246073</v>
      </c>
      <c r="K18" t="s">
        <v>644</v>
      </c>
      <c r="L18" s="30">
        <f t="shared" ref="L18:R18" si="35">+L38+L53+L68+L83+L98+L113+L128</f>
        <v>3694</v>
      </c>
      <c r="M18" s="30">
        <f t="shared" si="35"/>
        <v>4768</v>
      </c>
      <c r="N18" s="30">
        <f t="shared" si="35"/>
        <v>4559</v>
      </c>
      <c r="O18" s="30">
        <f t="shared" si="35"/>
        <v>3802</v>
      </c>
      <c r="P18" s="30">
        <f t="shared" si="35"/>
        <v>2297</v>
      </c>
      <c r="Q18" s="30">
        <f t="shared" si="35"/>
        <v>3343</v>
      </c>
      <c r="R18" s="30">
        <f t="shared" si="35"/>
        <v>22463</v>
      </c>
      <c r="S18" s="30">
        <f t="shared" ref="S18" si="36">+S38+S53+S68+S83+S98+S113+S128</f>
        <v>1198252050</v>
      </c>
      <c r="U18" t="s">
        <v>644</v>
      </c>
      <c r="V18" s="116">
        <f t="shared" si="8"/>
        <v>34801.988900920413</v>
      </c>
      <c r="W18" s="116">
        <f t="shared" si="3"/>
        <v>47002.3125</v>
      </c>
      <c r="X18" s="116">
        <f t="shared" si="9"/>
        <v>51394.868392191267</v>
      </c>
      <c r="Y18" s="116">
        <f t="shared" si="13"/>
        <v>58932.613624408208</v>
      </c>
      <c r="Z18" s="116">
        <f t="shared" si="17"/>
        <v>63120.602525032649</v>
      </c>
      <c r="AA18" s="116">
        <f t="shared" si="21"/>
        <v>72458.566556984748</v>
      </c>
      <c r="AB18" s="116">
        <f t="shared" si="4"/>
        <v>53343.10078796243</v>
      </c>
    </row>
    <row r="19" spans="2:28" x14ac:dyDescent="0.25">
      <c r="B19" t="s">
        <v>371</v>
      </c>
      <c r="C19" s="30">
        <f t="shared" ref="C19:I19" si="37">+C39+C54+C69+C84+C99+C114+C129</f>
        <v>7183860160</v>
      </c>
      <c r="D19" s="30">
        <f t="shared" si="37"/>
        <v>6425831960</v>
      </c>
      <c r="E19" s="30">
        <f t="shared" si="37"/>
        <v>5296117486</v>
      </c>
      <c r="F19" s="30">
        <f t="shared" si="37"/>
        <v>4415136439</v>
      </c>
      <c r="G19" s="30">
        <f t="shared" si="37"/>
        <v>2486614219</v>
      </c>
      <c r="H19" s="30">
        <f t="shared" si="37"/>
        <v>3053831070</v>
      </c>
      <c r="I19" s="30">
        <f t="shared" si="37"/>
        <v>28856610072</v>
      </c>
      <c r="K19" t="s">
        <v>371</v>
      </c>
      <c r="L19" s="30">
        <f t="shared" ref="L19:R19" si="38">+L39+L54+L69+L84+L99+L114+L129</f>
        <v>186909</v>
      </c>
      <c r="M19" s="30">
        <f t="shared" si="38"/>
        <v>126264</v>
      </c>
      <c r="N19" s="30">
        <f t="shared" si="38"/>
        <v>93807</v>
      </c>
      <c r="O19" s="30">
        <f t="shared" si="38"/>
        <v>68404</v>
      </c>
      <c r="P19" s="30">
        <f t="shared" si="38"/>
        <v>35341</v>
      </c>
      <c r="Q19" s="30">
        <f t="shared" si="38"/>
        <v>40760</v>
      </c>
      <c r="R19" s="30">
        <f t="shared" si="38"/>
        <v>551485</v>
      </c>
      <c r="S19" s="30">
        <f t="shared" ref="S19" si="39">+S39+S54+S69+S84+S99+S114+S129</f>
        <v>28856679296</v>
      </c>
      <c r="U19" t="s">
        <v>371</v>
      </c>
      <c r="V19" s="116">
        <f t="shared" si="8"/>
        <v>38435.06818826274</v>
      </c>
      <c r="W19" s="116">
        <f t="shared" si="3"/>
        <v>50892.035417854655</v>
      </c>
      <c r="X19" s="116">
        <f t="shared" si="9"/>
        <v>56457.593633737357</v>
      </c>
      <c r="Y19" s="116">
        <f t="shared" si="13"/>
        <v>64545.003786328285</v>
      </c>
      <c r="Z19" s="116">
        <f t="shared" si="17"/>
        <v>70360.607198438069</v>
      </c>
      <c r="AA19" s="116">
        <f t="shared" si="21"/>
        <v>74922.25392541707</v>
      </c>
      <c r="AB19" s="116">
        <f t="shared" si="4"/>
        <v>52325.285496432363</v>
      </c>
    </row>
    <row r="24" spans="2:28" s="123" customFormat="1" x14ac:dyDescent="0.25">
      <c r="B24" s="122" t="s">
        <v>651</v>
      </c>
    </row>
    <row r="26" spans="2:28" x14ac:dyDescent="0.25">
      <c r="C26" s="7" t="s">
        <v>74</v>
      </c>
      <c r="L26" s="7" t="s">
        <v>42</v>
      </c>
    </row>
    <row r="27" spans="2:28" x14ac:dyDescent="0.25">
      <c r="C27" t="s">
        <v>641</v>
      </c>
      <c r="D27" s="120" t="s">
        <v>251</v>
      </c>
      <c r="E27" s="120" t="s">
        <v>252</v>
      </c>
      <c r="F27" t="s">
        <v>642</v>
      </c>
      <c r="G27" t="s">
        <v>267</v>
      </c>
      <c r="H27" t="s">
        <v>643</v>
      </c>
      <c r="I27" t="s">
        <v>371</v>
      </c>
      <c r="K27" t="s">
        <v>108</v>
      </c>
      <c r="L27" t="s">
        <v>645</v>
      </c>
      <c r="V27" s="7" t="s">
        <v>647</v>
      </c>
    </row>
    <row r="28" spans="2:28" x14ac:dyDescent="0.25">
      <c r="L28" t="s">
        <v>641</v>
      </c>
      <c r="M28" s="120" t="s">
        <v>251</v>
      </c>
      <c r="N28" s="120" t="s">
        <v>252</v>
      </c>
      <c r="O28" t="s">
        <v>642</v>
      </c>
      <c r="P28" t="s">
        <v>267</v>
      </c>
      <c r="Q28" t="s">
        <v>643</v>
      </c>
      <c r="R28" t="s">
        <v>371</v>
      </c>
      <c r="S28" t="s">
        <v>378</v>
      </c>
      <c r="V28" t="s">
        <v>641</v>
      </c>
      <c r="W28" s="120" t="s">
        <v>251</v>
      </c>
      <c r="X28" s="120" t="s">
        <v>252</v>
      </c>
      <c r="Y28" t="s">
        <v>642</v>
      </c>
      <c r="Z28" t="s">
        <v>267</v>
      </c>
      <c r="AA28" t="s">
        <v>643</v>
      </c>
      <c r="AB28" t="s">
        <v>646</v>
      </c>
    </row>
    <row r="29" spans="2:28" x14ac:dyDescent="0.25">
      <c r="B29" t="s">
        <v>379</v>
      </c>
      <c r="C29" s="30">
        <f>+L29*V29</f>
        <v>251744790</v>
      </c>
      <c r="D29" s="30">
        <f t="shared" ref="D29:D39" si="40">+M29*W29</f>
        <v>982940</v>
      </c>
      <c r="E29" s="30">
        <f t="shared" ref="E29:E39" si="41">+N29*X29</f>
        <v>0</v>
      </c>
      <c r="F29" s="30">
        <f t="shared" ref="F29:F39" si="42">+O29*Y29</f>
        <v>0</v>
      </c>
      <c r="G29" s="30">
        <f t="shared" ref="G29:G39" si="43">+P29*Z29</f>
        <v>0</v>
      </c>
      <c r="H29" s="30">
        <f t="shared" ref="H29:H39" si="44">+Q29*AA29</f>
        <v>0</v>
      </c>
      <c r="I29" s="30">
        <f t="shared" ref="I29:I39" si="45">+R29*AB29</f>
        <v>252723526</v>
      </c>
      <c r="K29" t="s">
        <v>379</v>
      </c>
      <c r="L29" s="116">
        <v>9718</v>
      </c>
      <c r="M29">
        <v>28</v>
      </c>
      <c r="N29">
        <v>0</v>
      </c>
      <c r="O29">
        <v>0</v>
      </c>
      <c r="P29">
        <v>0</v>
      </c>
      <c r="Q29">
        <v>0</v>
      </c>
      <c r="R29" s="116">
        <v>9746</v>
      </c>
      <c r="S29" s="116">
        <v>252727637</v>
      </c>
      <c r="U29" t="s">
        <v>379</v>
      </c>
      <c r="V29" s="116">
        <v>25905</v>
      </c>
      <c r="W29" s="116">
        <v>35105</v>
      </c>
      <c r="X29" s="116">
        <v>0</v>
      </c>
      <c r="Y29" s="116">
        <v>0</v>
      </c>
      <c r="Z29" s="116">
        <v>0</v>
      </c>
      <c r="AA29" s="116">
        <v>0</v>
      </c>
      <c r="AB29" s="116">
        <v>25931</v>
      </c>
    </row>
    <row r="30" spans="2:28" x14ac:dyDescent="0.25">
      <c r="B30" t="s">
        <v>262</v>
      </c>
      <c r="C30" s="30">
        <f t="shared" ref="C30:C39" si="46">+L30*V30</f>
        <v>535182032</v>
      </c>
      <c r="D30" s="30">
        <f t="shared" si="40"/>
        <v>100043820</v>
      </c>
      <c r="E30" s="30">
        <f t="shared" si="41"/>
        <v>2450898</v>
      </c>
      <c r="F30" s="30">
        <f t="shared" si="42"/>
        <v>0</v>
      </c>
      <c r="G30" s="30">
        <f t="shared" si="43"/>
        <v>0</v>
      </c>
      <c r="H30" s="30">
        <f t="shared" si="44"/>
        <v>0</v>
      </c>
      <c r="I30" s="30">
        <f t="shared" si="45"/>
        <v>637674464</v>
      </c>
      <c r="K30" t="s">
        <v>262</v>
      </c>
      <c r="L30" s="116">
        <v>18887</v>
      </c>
      <c r="M30" s="116">
        <v>2790</v>
      </c>
      <c r="N30">
        <v>54</v>
      </c>
      <c r="O30">
        <v>0</v>
      </c>
      <c r="P30">
        <v>0</v>
      </c>
      <c r="Q30">
        <v>0</v>
      </c>
      <c r="R30" s="116">
        <v>21731</v>
      </c>
      <c r="S30" s="116">
        <v>637669572</v>
      </c>
      <c r="U30" t="s">
        <v>262</v>
      </c>
      <c r="V30" s="116">
        <v>28336</v>
      </c>
      <c r="W30" s="116">
        <v>35858</v>
      </c>
      <c r="X30" s="116">
        <v>45387</v>
      </c>
      <c r="Y30" s="116">
        <v>0</v>
      </c>
      <c r="Z30" s="116">
        <v>0</v>
      </c>
      <c r="AA30" s="116">
        <v>0</v>
      </c>
      <c r="AB30" s="116">
        <v>29344</v>
      </c>
    </row>
    <row r="31" spans="2:28" x14ac:dyDescent="0.25">
      <c r="B31" t="s">
        <v>263</v>
      </c>
      <c r="C31" s="30">
        <f t="shared" si="46"/>
        <v>481993351</v>
      </c>
      <c r="D31" s="30">
        <f t="shared" si="40"/>
        <v>315415784</v>
      </c>
      <c r="E31" s="30">
        <f t="shared" si="41"/>
        <v>104771740</v>
      </c>
      <c r="F31" s="30">
        <f t="shared" si="42"/>
        <v>5115948</v>
      </c>
      <c r="G31" s="30">
        <f t="shared" si="43"/>
        <v>0</v>
      </c>
      <c r="H31" s="30">
        <f t="shared" si="44"/>
        <v>0</v>
      </c>
      <c r="I31" s="30">
        <f t="shared" si="45"/>
        <v>907299365</v>
      </c>
      <c r="K31" t="s">
        <v>263</v>
      </c>
      <c r="L31" s="116">
        <v>15449</v>
      </c>
      <c r="M31" s="116">
        <v>8104</v>
      </c>
      <c r="N31" s="116">
        <v>2195</v>
      </c>
      <c r="O31">
        <v>87</v>
      </c>
      <c r="P31">
        <v>0</v>
      </c>
      <c r="Q31">
        <v>0</v>
      </c>
      <c r="R31" s="116">
        <v>25835</v>
      </c>
      <c r="S31" s="116">
        <v>907288818</v>
      </c>
      <c r="U31" t="s">
        <v>263</v>
      </c>
      <c r="V31" s="116">
        <v>31199</v>
      </c>
      <c r="W31" s="116">
        <v>38921</v>
      </c>
      <c r="X31" s="116">
        <v>47732</v>
      </c>
      <c r="Y31" s="116">
        <v>58804</v>
      </c>
      <c r="Z31" s="116">
        <v>0</v>
      </c>
      <c r="AA31" s="116">
        <v>0</v>
      </c>
      <c r="AB31" s="116">
        <v>35119</v>
      </c>
    </row>
    <row r="32" spans="2:28" x14ac:dyDescent="0.25">
      <c r="B32" t="s">
        <v>264</v>
      </c>
      <c r="C32" s="30">
        <f t="shared" si="46"/>
        <v>398725608</v>
      </c>
      <c r="D32" s="30">
        <f t="shared" si="40"/>
        <v>334513620</v>
      </c>
      <c r="E32" s="30">
        <f t="shared" si="41"/>
        <v>271877664</v>
      </c>
      <c r="F32" s="30">
        <f t="shared" si="42"/>
        <v>99203400</v>
      </c>
      <c r="G32" s="30">
        <f t="shared" si="43"/>
        <v>2456080</v>
      </c>
      <c r="H32" s="30">
        <f t="shared" si="44"/>
        <v>0</v>
      </c>
      <c r="I32" s="30">
        <f t="shared" si="45"/>
        <v>1106858412</v>
      </c>
      <c r="K32" t="s">
        <v>264</v>
      </c>
      <c r="L32" s="116">
        <v>12949</v>
      </c>
      <c r="M32" s="116">
        <v>8455</v>
      </c>
      <c r="N32" s="116">
        <v>5664</v>
      </c>
      <c r="O32" s="116">
        <v>1800</v>
      </c>
      <c r="P32">
        <v>40</v>
      </c>
      <c r="Q32">
        <v>0</v>
      </c>
      <c r="R32" s="116">
        <v>28908</v>
      </c>
      <c r="S32" s="116">
        <v>1105872237</v>
      </c>
      <c r="U32" t="s">
        <v>264</v>
      </c>
      <c r="V32" s="116">
        <v>30792</v>
      </c>
      <c r="W32" s="116">
        <v>39564</v>
      </c>
      <c r="X32" s="116">
        <v>48001</v>
      </c>
      <c r="Y32" s="116">
        <v>55113</v>
      </c>
      <c r="Z32" s="116">
        <v>61402</v>
      </c>
      <c r="AA32" s="116">
        <v>0</v>
      </c>
      <c r="AB32" s="116">
        <v>38289</v>
      </c>
    </row>
    <row r="33" spans="2:28" x14ac:dyDescent="0.25">
      <c r="B33" t="s">
        <v>265</v>
      </c>
      <c r="C33" s="30">
        <f t="shared" si="46"/>
        <v>380699104</v>
      </c>
      <c r="D33" s="30">
        <f t="shared" si="40"/>
        <v>323083376</v>
      </c>
      <c r="E33" s="30">
        <f t="shared" si="41"/>
        <v>303430260</v>
      </c>
      <c r="F33" s="30">
        <f t="shared" si="42"/>
        <v>217361400</v>
      </c>
      <c r="G33" s="30">
        <f t="shared" si="43"/>
        <v>50463600</v>
      </c>
      <c r="H33" s="30">
        <f t="shared" si="44"/>
        <v>3623610</v>
      </c>
      <c r="I33" s="30">
        <f t="shared" si="45"/>
        <v>1278649764</v>
      </c>
      <c r="K33" t="s">
        <v>265</v>
      </c>
      <c r="L33" s="116">
        <v>12956</v>
      </c>
      <c r="M33" s="116">
        <v>8404</v>
      </c>
      <c r="N33" s="116">
        <v>6531</v>
      </c>
      <c r="O33" s="116">
        <v>4020</v>
      </c>
      <c r="P33">
        <v>880</v>
      </c>
      <c r="Q33">
        <v>53</v>
      </c>
      <c r="R33" s="116">
        <v>32844</v>
      </c>
      <c r="S33" s="116">
        <v>1277657794</v>
      </c>
      <c r="U33" t="s">
        <v>265</v>
      </c>
      <c r="V33" s="116">
        <v>29384</v>
      </c>
      <c r="W33" s="116">
        <v>38444</v>
      </c>
      <c r="X33" s="116">
        <v>46460</v>
      </c>
      <c r="Y33" s="116">
        <v>54070</v>
      </c>
      <c r="Z33" s="116">
        <v>57345</v>
      </c>
      <c r="AA33" s="116">
        <v>68370</v>
      </c>
      <c r="AB33" s="116">
        <v>38931</v>
      </c>
    </row>
    <row r="34" spans="2:28" x14ac:dyDescent="0.25">
      <c r="B34" t="s">
        <v>266</v>
      </c>
      <c r="C34" s="30">
        <f t="shared" si="46"/>
        <v>384034770</v>
      </c>
      <c r="D34" s="30">
        <f t="shared" si="40"/>
        <v>366501454</v>
      </c>
      <c r="E34" s="30">
        <f t="shared" si="41"/>
        <v>340145127</v>
      </c>
      <c r="F34" s="30">
        <f t="shared" si="42"/>
        <v>271225076</v>
      </c>
      <c r="G34" s="30">
        <f t="shared" si="43"/>
        <v>134618061</v>
      </c>
      <c r="H34" s="30">
        <f t="shared" si="44"/>
        <v>69547500</v>
      </c>
      <c r="I34" s="30">
        <f t="shared" si="45"/>
        <v>1566083210</v>
      </c>
      <c r="K34" t="s">
        <v>266</v>
      </c>
      <c r="L34" s="116">
        <v>13482</v>
      </c>
      <c r="M34" s="116">
        <v>10142</v>
      </c>
      <c r="N34" s="116">
        <v>7609</v>
      </c>
      <c r="O34" s="116">
        <v>5146</v>
      </c>
      <c r="P34" s="116">
        <v>2311</v>
      </c>
      <c r="Q34" s="116">
        <v>1125</v>
      </c>
      <c r="R34" s="116">
        <v>39815</v>
      </c>
      <c r="S34" s="116">
        <v>1565074656</v>
      </c>
      <c r="U34" t="s">
        <v>266</v>
      </c>
      <c r="V34" s="116">
        <v>28485</v>
      </c>
      <c r="W34" s="116">
        <v>36137</v>
      </c>
      <c r="X34" s="116">
        <v>44703</v>
      </c>
      <c r="Y34" s="116">
        <v>52706</v>
      </c>
      <c r="Z34" s="116">
        <v>58251</v>
      </c>
      <c r="AA34" s="116">
        <v>61820</v>
      </c>
      <c r="AB34" s="116">
        <v>39334</v>
      </c>
    </row>
    <row r="35" spans="2:28" x14ac:dyDescent="0.25">
      <c r="B35" t="s">
        <v>46</v>
      </c>
      <c r="C35" s="30">
        <f t="shared" si="46"/>
        <v>340593584</v>
      </c>
      <c r="D35" s="30">
        <f t="shared" si="40"/>
        <v>402517738</v>
      </c>
      <c r="E35" s="30">
        <f t="shared" si="41"/>
        <v>425149695</v>
      </c>
      <c r="F35" s="30">
        <f t="shared" si="42"/>
        <v>360039465</v>
      </c>
      <c r="G35" s="30">
        <f t="shared" si="43"/>
        <v>192257295</v>
      </c>
      <c r="H35" s="30">
        <f t="shared" si="44"/>
        <v>253595810</v>
      </c>
      <c r="I35" s="30">
        <f t="shared" si="45"/>
        <v>1974167408</v>
      </c>
      <c r="K35" t="s">
        <v>46</v>
      </c>
      <c r="L35" s="116">
        <v>12241</v>
      </c>
      <c r="M35" s="116">
        <v>11774</v>
      </c>
      <c r="N35" s="116">
        <v>10083</v>
      </c>
      <c r="O35" s="116">
        <v>7065</v>
      </c>
      <c r="P35" s="116">
        <v>3439</v>
      </c>
      <c r="Q35" s="116">
        <v>4030</v>
      </c>
      <c r="R35" s="116">
        <v>48632</v>
      </c>
      <c r="S35" s="116">
        <v>1973154099</v>
      </c>
      <c r="U35" t="s">
        <v>46</v>
      </c>
      <c r="V35" s="116">
        <v>27824</v>
      </c>
      <c r="W35" s="116">
        <v>34187</v>
      </c>
      <c r="X35" s="116">
        <v>42165</v>
      </c>
      <c r="Y35" s="116">
        <v>50961</v>
      </c>
      <c r="Z35" s="116">
        <v>55905</v>
      </c>
      <c r="AA35" s="116">
        <v>62927</v>
      </c>
      <c r="AB35" s="116">
        <v>40594</v>
      </c>
    </row>
    <row r="36" spans="2:28" x14ac:dyDescent="0.25">
      <c r="B36" t="s">
        <v>47</v>
      </c>
      <c r="C36" s="30">
        <f t="shared" si="46"/>
        <v>237988064</v>
      </c>
      <c r="D36" s="30">
        <f t="shared" si="40"/>
        <v>337908186</v>
      </c>
      <c r="E36" s="30">
        <f t="shared" si="41"/>
        <v>410588640</v>
      </c>
      <c r="F36" s="30">
        <f t="shared" si="42"/>
        <v>386627010</v>
      </c>
      <c r="G36" s="30">
        <f t="shared" si="43"/>
        <v>225899898</v>
      </c>
      <c r="H36" s="30">
        <f t="shared" si="44"/>
        <v>339833800</v>
      </c>
      <c r="I36" s="30">
        <f t="shared" si="45"/>
        <v>1938843718</v>
      </c>
      <c r="K36" t="s">
        <v>47</v>
      </c>
      <c r="L36" s="116">
        <v>8656</v>
      </c>
      <c r="M36" s="116">
        <v>10197</v>
      </c>
      <c r="N36" s="116">
        <v>10080</v>
      </c>
      <c r="O36" s="116">
        <v>8043</v>
      </c>
      <c r="P36" s="116">
        <v>4214</v>
      </c>
      <c r="Q36" s="116">
        <v>5528</v>
      </c>
      <c r="R36" s="116">
        <v>46718</v>
      </c>
      <c r="S36" s="116">
        <v>1938211178</v>
      </c>
      <c r="U36" t="s">
        <v>47</v>
      </c>
      <c r="V36" s="116">
        <v>27494</v>
      </c>
      <c r="W36" s="116">
        <v>33138</v>
      </c>
      <c r="X36" s="116">
        <v>40733</v>
      </c>
      <c r="Y36" s="116">
        <v>48070</v>
      </c>
      <c r="Z36" s="116">
        <v>53607</v>
      </c>
      <c r="AA36" s="116">
        <v>61475</v>
      </c>
      <c r="AB36" s="116">
        <v>41501</v>
      </c>
    </row>
    <row r="37" spans="2:28" x14ac:dyDescent="0.25">
      <c r="B37" t="s">
        <v>48</v>
      </c>
      <c r="C37" s="30">
        <f t="shared" si="46"/>
        <v>117444430</v>
      </c>
      <c r="D37" s="30">
        <f t="shared" si="40"/>
        <v>202668985</v>
      </c>
      <c r="E37" s="30">
        <f t="shared" si="41"/>
        <v>265089630</v>
      </c>
      <c r="F37" s="30">
        <f t="shared" si="42"/>
        <v>273055590</v>
      </c>
      <c r="G37" s="30">
        <f t="shared" si="43"/>
        <v>169610832</v>
      </c>
      <c r="H37" s="30">
        <f t="shared" si="44"/>
        <v>230515090</v>
      </c>
      <c r="I37" s="30">
        <f t="shared" si="45"/>
        <v>1258385785</v>
      </c>
      <c r="K37" t="s">
        <v>48</v>
      </c>
      <c r="L37" s="116">
        <v>4570</v>
      </c>
      <c r="M37" s="116">
        <v>6245</v>
      </c>
      <c r="N37" s="116">
        <v>6747</v>
      </c>
      <c r="O37" s="116">
        <v>5805</v>
      </c>
      <c r="P37" s="116">
        <v>3312</v>
      </c>
      <c r="Q37" s="116">
        <v>3926</v>
      </c>
      <c r="R37" s="116">
        <v>30605</v>
      </c>
      <c r="S37" s="116">
        <v>1258385279</v>
      </c>
      <c r="U37" t="s">
        <v>48</v>
      </c>
      <c r="V37" s="116">
        <v>25699</v>
      </c>
      <c r="W37" s="116">
        <v>32453</v>
      </c>
      <c r="X37" s="116">
        <v>39290</v>
      </c>
      <c r="Y37" s="116">
        <v>47038</v>
      </c>
      <c r="Z37" s="116">
        <v>51211</v>
      </c>
      <c r="AA37" s="116">
        <v>58715</v>
      </c>
      <c r="AB37" s="116">
        <v>41117</v>
      </c>
    </row>
    <row r="38" spans="2:28" x14ac:dyDescent="0.25">
      <c r="B38" t="s">
        <v>644</v>
      </c>
      <c r="C38" s="30">
        <f t="shared" si="46"/>
        <v>50511851</v>
      </c>
      <c r="D38" s="30">
        <f t="shared" si="40"/>
        <v>86216004</v>
      </c>
      <c r="E38" s="30">
        <f t="shared" si="41"/>
        <v>106852620</v>
      </c>
      <c r="F38" s="30">
        <f t="shared" si="42"/>
        <v>97348029</v>
      </c>
      <c r="G38" s="30">
        <f t="shared" si="43"/>
        <v>62913000</v>
      </c>
      <c r="H38" s="30">
        <f t="shared" si="44"/>
        <v>83695608</v>
      </c>
      <c r="I38" s="30">
        <f t="shared" si="45"/>
        <v>487532656</v>
      </c>
      <c r="K38" t="s">
        <v>644</v>
      </c>
      <c r="L38" s="116">
        <v>2353</v>
      </c>
      <c r="M38" s="116">
        <v>2859</v>
      </c>
      <c r="N38" s="116">
        <v>2820</v>
      </c>
      <c r="O38" s="116">
        <v>2201</v>
      </c>
      <c r="P38" s="116">
        <v>1340</v>
      </c>
      <c r="Q38" s="116">
        <v>1544</v>
      </c>
      <c r="R38" s="116">
        <v>13117</v>
      </c>
      <c r="S38" s="116">
        <v>487536424</v>
      </c>
      <c r="U38" t="s">
        <v>644</v>
      </c>
      <c r="V38" s="116">
        <v>21467</v>
      </c>
      <c r="W38" s="116">
        <v>30156</v>
      </c>
      <c r="X38" s="116">
        <v>37891</v>
      </c>
      <c r="Y38" s="116">
        <v>44229</v>
      </c>
      <c r="Z38" s="116">
        <v>46950</v>
      </c>
      <c r="AA38" s="116">
        <v>54207</v>
      </c>
      <c r="AB38" s="116">
        <v>37168</v>
      </c>
    </row>
    <row r="39" spans="2:28" x14ac:dyDescent="0.25">
      <c r="B39" t="s">
        <v>371</v>
      </c>
      <c r="C39" s="30">
        <f t="shared" si="46"/>
        <v>3178949292</v>
      </c>
      <c r="D39" s="30">
        <f t="shared" si="40"/>
        <v>2469852408</v>
      </c>
      <c r="E39" s="30">
        <f t="shared" si="41"/>
        <v>2230345593</v>
      </c>
      <c r="F39" s="30">
        <f t="shared" si="42"/>
        <v>1709990016</v>
      </c>
      <c r="G39" s="30">
        <f t="shared" si="43"/>
        <v>838229344</v>
      </c>
      <c r="H39" s="30">
        <f t="shared" si="44"/>
        <v>980916768</v>
      </c>
      <c r="I39" s="30">
        <f t="shared" si="45"/>
        <v>11403478623</v>
      </c>
      <c r="K39" t="s">
        <v>371</v>
      </c>
      <c r="L39" s="116">
        <v>111261</v>
      </c>
      <c r="M39" s="116">
        <v>68998</v>
      </c>
      <c r="N39" s="116">
        <v>51783</v>
      </c>
      <c r="O39" s="116">
        <v>34167</v>
      </c>
      <c r="P39" s="116">
        <v>15536</v>
      </c>
      <c r="Q39" s="116">
        <v>16206</v>
      </c>
      <c r="R39" s="116">
        <v>297951</v>
      </c>
      <c r="S39" s="121">
        <v>11403577694</v>
      </c>
      <c r="U39" t="s">
        <v>371</v>
      </c>
      <c r="V39" s="116">
        <v>28572</v>
      </c>
      <c r="W39" s="116">
        <v>35796</v>
      </c>
      <c r="X39" s="116">
        <v>43071</v>
      </c>
      <c r="Y39" s="116">
        <v>50048</v>
      </c>
      <c r="Z39" s="116">
        <v>53954</v>
      </c>
      <c r="AA39" s="116">
        <v>60528</v>
      </c>
      <c r="AB39" s="116">
        <v>38273</v>
      </c>
    </row>
    <row r="42" spans="2:28" x14ac:dyDescent="0.25">
      <c r="L42" t="s">
        <v>648</v>
      </c>
    </row>
    <row r="44" spans="2:28" x14ac:dyDescent="0.25">
      <c r="B44" t="s">
        <v>379</v>
      </c>
      <c r="C44" s="30">
        <f>+L44*V44</f>
        <v>87937209</v>
      </c>
      <c r="D44" s="30">
        <f t="shared" ref="D44:D54" si="47">+M44*W44</f>
        <v>319616</v>
      </c>
      <c r="E44" s="30">
        <f t="shared" ref="E44:E54" si="48">+N44*X44</f>
        <v>0</v>
      </c>
      <c r="F44" s="30">
        <f t="shared" ref="F44:F54" si="49">+O44*Y44</f>
        <v>0</v>
      </c>
      <c r="G44" s="30">
        <f t="shared" ref="G44:G54" si="50">+P44*Z44</f>
        <v>0</v>
      </c>
      <c r="H44" s="30">
        <f t="shared" ref="H44:H54" si="51">+Q44*AA44</f>
        <v>0</v>
      </c>
      <c r="I44" s="30">
        <f t="shared" ref="I44:I54" si="52">+R44*AB44</f>
        <v>88257252</v>
      </c>
      <c r="K44" t="s">
        <v>379</v>
      </c>
      <c r="L44" s="116">
        <v>2601</v>
      </c>
      <c r="M44">
        <v>8</v>
      </c>
      <c r="N44">
        <v>0</v>
      </c>
      <c r="O44">
        <v>0</v>
      </c>
      <c r="P44">
        <v>0</v>
      </c>
      <c r="Q44">
        <v>0</v>
      </c>
      <c r="R44" s="116">
        <v>2609</v>
      </c>
      <c r="S44" s="121">
        <v>88256301</v>
      </c>
      <c r="U44" t="s">
        <v>379</v>
      </c>
      <c r="V44" s="121">
        <v>33809</v>
      </c>
      <c r="W44" s="121">
        <v>39952</v>
      </c>
      <c r="X44" s="121">
        <v>0</v>
      </c>
      <c r="Y44" s="121">
        <v>0</v>
      </c>
      <c r="Z44" s="121">
        <v>0</v>
      </c>
      <c r="AA44" s="121">
        <v>0</v>
      </c>
      <c r="AB44" s="121">
        <v>33828</v>
      </c>
    </row>
    <row r="45" spans="2:28" x14ac:dyDescent="0.25">
      <c r="B45" t="s">
        <v>262</v>
      </c>
      <c r="C45" s="30">
        <f t="shared" ref="C45:C54" si="53">+L45*V45</f>
        <v>410962836</v>
      </c>
      <c r="D45" s="30">
        <f t="shared" si="47"/>
        <v>64260064</v>
      </c>
      <c r="E45" s="30">
        <f t="shared" si="48"/>
        <v>1129360</v>
      </c>
      <c r="F45" s="30">
        <f t="shared" si="49"/>
        <v>0</v>
      </c>
      <c r="G45" s="30">
        <f t="shared" si="50"/>
        <v>0</v>
      </c>
      <c r="H45" s="30">
        <f t="shared" si="51"/>
        <v>0</v>
      </c>
      <c r="I45" s="30">
        <f t="shared" si="52"/>
        <v>476349258</v>
      </c>
      <c r="K45" t="s">
        <v>262</v>
      </c>
      <c r="L45" s="116">
        <v>9677</v>
      </c>
      <c r="M45" s="116">
        <v>1244</v>
      </c>
      <c r="N45">
        <v>20</v>
      </c>
      <c r="O45">
        <v>0</v>
      </c>
      <c r="P45">
        <v>0</v>
      </c>
      <c r="Q45">
        <v>0</v>
      </c>
      <c r="R45" s="116">
        <v>10941</v>
      </c>
      <c r="S45" s="116">
        <v>476352746</v>
      </c>
      <c r="U45" t="s">
        <v>262</v>
      </c>
      <c r="V45" s="116">
        <v>42468</v>
      </c>
      <c r="W45" s="116">
        <v>51656</v>
      </c>
      <c r="X45" s="116">
        <v>56468</v>
      </c>
      <c r="Y45">
        <v>0</v>
      </c>
      <c r="Z45">
        <v>0</v>
      </c>
      <c r="AA45">
        <v>0</v>
      </c>
      <c r="AB45" s="116">
        <v>43538</v>
      </c>
    </row>
    <row r="46" spans="2:28" x14ac:dyDescent="0.25">
      <c r="B46" t="s">
        <v>263</v>
      </c>
      <c r="C46" s="30">
        <f t="shared" si="53"/>
        <v>487571370</v>
      </c>
      <c r="D46" s="30">
        <f t="shared" si="47"/>
        <v>297235208</v>
      </c>
      <c r="E46" s="30">
        <f t="shared" si="48"/>
        <v>59418892</v>
      </c>
      <c r="F46" s="30">
        <f t="shared" si="49"/>
        <v>5271975</v>
      </c>
      <c r="G46" s="30">
        <f t="shared" si="50"/>
        <v>0</v>
      </c>
      <c r="H46" s="30">
        <f t="shared" si="51"/>
        <v>0</v>
      </c>
      <c r="I46" s="30">
        <f t="shared" si="52"/>
        <v>849503194</v>
      </c>
      <c r="K46" t="s">
        <v>263</v>
      </c>
      <c r="L46" s="116">
        <v>9790</v>
      </c>
      <c r="M46" s="116">
        <v>5032</v>
      </c>
      <c r="N46">
        <v>962</v>
      </c>
      <c r="O46">
        <v>75</v>
      </c>
      <c r="P46">
        <v>0</v>
      </c>
      <c r="Q46">
        <v>0</v>
      </c>
      <c r="R46" s="116">
        <v>15859</v>
      </c>
      <c r="S46" s="116">
        <v>849497151</v>
      </c>
      <c r="U46" t="s">
        <v>263</v>
      </c>
      <c r="V46" s="116">
        <v>49803</v>
      </c>
      <c r="W46" s="116">
        <v>59069</v>
      </c>
      <c r="X46" s="116">
        <v>61766</v>
      </c>
      <c r="Y46" s="116">
        <v>70293</v>
      </c>
      <c r="Z46">
        <v>0</v>
      </c>
      <c r="AA46">
        <v>0</v>
      </c>
      <c r="AB46" s="116">
        <v>53566</v>
      </c>
    </row>
    <row r="47" spans="2:28" x14ac:dyDescent="0.25">
      <c r="B47" t="s">
        <v>264</v>
      </c>
      <c r="C47" s="30">
        <f t="shared" si="53"/>
        <v>394330752</v>
      </c>
      <c r="D47" s="30">
        <f t="shared" si="47"/>
        <v>345702450</v>
      </c>
      <c r="E47" s="30">
        <f t="shared" si="48"/>
        <v>228208365</v>
      </c>
      <c r="F47" s="30">
        <f t="shared" si="49"/>
        <v>78611910</v>
      </c>
      <c r="G47" s="30">
        <f t="shared" si="50"/>
        <v>6694072</v>
      </c>
      <c r="H47" s="30">
        <f t="shared" si="51"/>
        <v>0</v>
      </c>
      <c r="I47" s="30">
        <f t="shared" si="52"/>
        <v>1053534550</v>
      </c>
      <c r="K47" t="s">
        <v>264</v>
      </c>
      <c r="L47" s="116">
        <v>7283</v>
      </c>
      <c r="M47" s="116">
        <v>5475</v>
      </c>
      <c r="N47" s="116">
        <v>3465</v>
      </c>
      <c r="O47" s="116">
        <v>1065</v>
      </c>
      <c r="P47">
        <v>77</v>
      </c>
      <c r="Q47">
        <v>0</v>
      </c>
      <c r="R47" s="116">
        <v>17365</v>
      </c>
      <c r="S47" s="116">
        <v>1053542653</v>
      </c>
      <c r="U47" t="s">
        <v>264</v>
      </c>
      <c r="V47" s="116">
        <v>54144</v>
      </c>
      <c r="W47" s="116">
        <v>63142</v>
      </c>
      <c r="X47" s="116">
        <v>65861</v>
      </c>
      <c r="Y47" s="116">
        <v>73814</v>
      </c>
      <c r="Z47" s="116">
        <v>86936</v>
      </c>
      <c r="AA47">
        <v>0</v>
      </c>
      <c r="AB47" s="116">
        <v>60670</v>
      </c>
    </row>
    <row r="48" spans="2:28" x14ac:dyDescent="0.25">
      <c r="B48" t="s">
        <v>265</v>
      </c>
      <c r="C48" s="30">
        <f t="shared" si="53"/>
        <v>313669875</v>
      </c>
      <c r="D48" s="30">
        <f t="shared" si="47"/>
        <v>330280314</v>
      </c>
      <c r="E48" s="30">
        <f t="shared" si="48"/>
        <v>313733205</v>
      </c>
      <c r="F48" s="30">
        <f t="shared" si="49"/>
        <v>240226821</v>
      </c>
      <c r="G48" s="30">
        <f t="shared" si="50"/>
        <v>63554232</v>
      </c>
      <c r="H48" s="30">
        <f t="shared" si="51"/>
        <v>6133490</v>
      </c>
      <c r="I48" s="30">
        <f t="shared" si="52"/>
        <v>1267595160</v>
      </c>
      <c r="K48" t="s">
        <v>265</v>
      </c>
      <c r="L48" s="116">
        <v>5685</v>
      </c>
      <c r="M48" s="116">
        <v>5062</v>
      </c>
      <c r="N48" s="116">
        <v>4497</v>
      </c>
      <c r="O48" s="116">
        <v>3141</v>
      </c>
      <c r="P48">
        <v>796</v>
      </c>
      <c r="Q48">
        <v>74</v>
      </c>
      <c r="R48" s="116">
        <v>19255</v>
      </c>
      <c r="S48" s="116">
        <v>1267598524</v>
      </c>
      <c r="U48" t="s">
        <v>265</v>
      </c>
      <c r="V48" s="116">
        <v>55175</v>
      </c>
      <c r="W48" s="116">
        <v>65247</v>
      </c>
      <c r="X48" s="116">
        <v>69765</v>
      </c>
      <c r="Y48" s="116">
        <v>76481</v>
      </c>
      <c r="Z48" s="116">
        <v>79842</v>
      </c>
      <c r="AA48" s="116">
        <v>82885</v>
      </c>
      <c r="AB48" s="116">
        <v>65832</v>
      </c>
    </row>
    <row r="49" spans="2:28" x14ac:dyDescent="0.25">
      <c r="B49" t="s">
        <v>266</v>
      </c>
      <c r="C49" s="30">
        <f t="shared" si="53"/>
        <v>272837746</v>
      </c>
      <c r="D49" s="30">
        <f t="shared" si="47"/>
        <v>291726426</v>
      </c>
      <c r="E49" s="30">
        <f t="shared" si="48"/>
        <v>336785878</v>
      </c>
      <c r="F49" s="30">
        <f t="shared" si="49"/>
        <v>311440660</v>
      </c>
      <c r="G49" s="30">
        <f t="shared" si="50"/>
        <v>214764000</v>
      </c>
      <c r="H49" s="30">
        <f t="shared" si="51"/>
        <v>114248748</v>
      </c>
      <c r="I49" s="30">
        <f t="shared" si="52"/>
        <v>1541797021</v>
      </c>
      <c r="K49" t="s">
        <v>266</v>
      </c>
      <c r="L49" s="116">
        <v>5042</v>
      </c>
      <c r="M49" s="116">
        <v>4547</v>
      </c>
      <c r="N49" s="116">
        <v>4862</v>
      </c>
      <c r="O49" s="116">
        <v>4010</v>
      </c>
      <c r="P49" s="116">
        <v>2640</v>
      </c>
      <c r="Q49" s="116">
        <v>1406</v>
      </c>
      <c r="R49" s="116">
        <v>22507</v>
      </c>
      <c r="S49" s="116">
        <v>1541800081</v>
      </c>
      <c r="U49" t="s">
        <v>266</v>
      </c>
      <c r="V49" s="116">
        <v>54113</v>
      </c>
      <c r="W49" s="116">
        <v>64158</v>
      </c>
      <c r="X49" s="116">
        <v>69269</v>
      </c>
      <c r="Y49" s="116">
        <v>77666</v>
      </c>
      <c r="Z49" s="116">
        <v>81350</v>
      </c>
      <c r="AA49" s="116">
        <v>81258</v>
      </c>
      <c r="AB49" s="116">
        <v>68503</v>
      </c>
    </row>
    <row r="50" spans="2:28" x14ac:dyDescent="0.25">
      <c r="B50" t="s">
        <v>46</v>
      </c>
      <c r="C50" s="30">
        <f t="shared" si="53"/>
        <v>251861106</v>
      </c>
      <c r="D50" s="30">
        <f t="shared" si="47"/>
        <v>266921892</v>
      </c>
      <c r="E50" s="30">
        <f t="shared" si="48"/>
        <v>317440602</v>
      </c>
      <c r="F50" s="30">
        <f t="shared" si="49"/>
        <v>330261288</v>
      </c>
      <c r="G50" s="30">
        <f t="shared" si="50"/>
        <v>265507908</v>
      </c>
      <c r="H50" s="30">
        <f t="shared" si="51"/>
        <v>455103517</v>
      </c>
      <c r="I50" s="30">
        <f t="shared" si="52"/>
        <v>1887092224</v>
      </c>
      <c r="K50" t="s">
        <v>46</v>
      </c>
      <c r="L50" s="116">
        <v>4683</v>
      </c>
      <c r="M50" s="116">
        <v>4302</v>
      </c>
      <c r="N50" s="116">
        <v>4593</v>
      </c>
      <c r="O50" s="116">
        <v>4344</v>
      </c>
      <c r="P50" s="116">
        <v>3327</v>
      </c>
      <c r="Q50" s="116">
        <v>5599</v>
      </c>
      <c r="R50" s="116">
        <v>26848</v>
      </c>
      <c r="S50" s="116">
        <v>1887093728</v>
      </c>
      <c r="U50" t="s">
        <v>46</v>
      </c>
      <c r="V50" s="116">
        <v>53782</v>
      </c>
      <c r="W50" s="116">
        <v>62046</v>
      </c>
      <c r="X50" s="116">
        <v>69114</v>
      </c>
      <c r="Y50" s="116">
        <v>76027</v>
      </c>
      <c r="Z50" s="116">
        <v>79804</v>
      </c>
      <c r="AA50" s="116">
        <v>81283</v>
      </c>
      <c r="AB50" s="116">
        <v>70288</v>
      </c>
    </row>
    <row r="51" spans="2:28" x14ac:dyDescent="0.25">
      <c r="B51" t="s">
        <v>47</v>
      </c>
      <c r="C51" s="30">
        <f t="shared" si="53"/>
        <v>200348733</v>
      </c>
      <c r="D51" s="30">
        <f t="shared" si="47"/>
        <v>221466285</v>
      </c>
      <c r="E51" s="30">
        <f t="shared" si="48"/>
        <v>270240094</v>
      </c>
      <c r="F51" s="30">
        <f t="shared" si="49"/>
        <v>281887200</v>
      </c>
      <c r="G51" s="30">
        <f t="shared" si="50"/>
        <v>222909330</v>
      </c>
      <c r="H51" s="30">
        <f t="shared" si="51"/>
        <v>568467396</v>
      </c>
      <c r="I51" s="30">
        <f t="shared" si="52"/>
        <v>1765327160</v>
      </c>
      <c r="K51" t="s">
        <v>47</v>
      </c>
      <c r="L51" s="116">
        <v>3769</v>
      </c>
      <c r="M51" s="116">
        <v>3609</v>
      </c>
      <c r="N51" s="116">
        <v>4007</v>
      </c>
      <c r="O51" s="116">
        <v>3808</v>
      </c>
      <c r="P51" s="116">
        <v>2793</v>
      </c>
      <c r="Q51" s="116">
        <v>7047</v>
      </c>
      <c r="R51" s="116">
        <v>25033</v>
      </c>
      <c r="S51" s="116">
        <v>1765326645</v>
      </c>
      <c r="U51" t="s">
        <v>47</v>
      </c>
      <c r="V51" s="116">
        <v>53157</v>
      </c>
      <c r="W51" s="116">
        <v>61365</v>
      </c>
      <c r="X51" s="116">
        <v>67442</v>
      </c>
      <c r="Y51" s="116">
        <v>74025</v>
      </c>
      <c r="Z51" s="116">
        <v>79810</v>
      </c>
      <c r="AA51" s="116">
        <v>80668</v>
      </c>
      <c r="AB51" s="116">
        <v>70520</v>
      </c>
    </row>
    <row r="52" spans="2:28" x14ac:dyDescent="0.25">
      <c r="B52" t="s">
        <v>48</v>
      </c>
      <c r="C52" s="30">
        <f t="shared" si="53"/>
        <v>122119525</v>
      </c>
      <c r="D52" s="30">
        <f t="shared" si="47"/>
        <v>158489814</v>
      </c>
      <c r="E52" s="30">
        <f t="shared" si="48"/>
        <v>187628184</v>
      </c>
      <c r="F52" s="30">
        <f t="shared" si="49"/>
        <v>180880440</v>
      </c>
      <c r="G52" s="30">
        <f t="shared" si="50"/>
        <v>141029452</v>
      </c>
      <c r="H52" s="30">
        <f t="shared" si="51"/>
        <v>345257136</v>
      </c>
      <c r="I52" s="30">
        <f t="shared" si="52"/>
        <v>1135401540</v>
      </c>
      <c r="K52" t="s">
        <v>48</v>
      </c>
      <c r="L52" s="116">
        <v>2255</v>
      </c>
      <c r="M52" s="116">
        <v>2523</v>
      </c>
      <c r="N52" s="116">
        <v>2762</v>
      </c>
      <c r="O52" s="116">
        <v>2444</v>
      </c>
      <c r="P52" s="116">
        <v>1774</v>
      </c>
      <c r="Q52" s="116">
        <v>4102</v>
      </c>
      <c r="R52" s="116">
        <v>15860</v>
      </c>
      <c r="S52" s="116">
        <v>1135401847</v>
      </c>
      <c r="U52" t="s">
        <v>48</v>
      </c>
      <c r="V52" s="116">
        <v>54155</v>
      </c>
      <c r="W52" s="116">
        <v>62818</v>
      </c>
      <c r="X52" s="116">
        <v>67932</v>
      </c>
      <c r="Y52" s="116">
        <v>74010</v>
      </c>
      <c r="Z52" s="116">
        <v>79498</v>
      </c>
      <c r="AA52" s="116">
        <v>84168</v>
      </c>
      <c r="AB52" s="116">
        <v>71589</v>
      </c>
    </row>
    <row r="53" spans="2:28" x14ac:dyDescent="0.25">
      <c r="B53" t="s">
        <v>644</v>
      </c>
      <c r="C53" s="30">
        <f t="shared" si="53"/>
        <v>56106274</v>
      </c>
      <c r="D53" s="30">
        <f t="shared" si="47"/>
        <v>87168648</v>
      </c>
      <c r="E53" s="30">
        <f t="shared" si="48"/>
        <v>88890278</v>
      </c>
      <c r="F53" s="30">
        <f t="shared" si="49"/>
        <v>89943779</v>
      </c>
      <c r="G53" s="30">
        <f t="shared" si="50"/>
        <v>64787002</v>
      </c>
      <c r="H53" s="30">
        <f t="shared" si="51"/>
        <v>144002000</v>
      </c>
      <c r="I53" s="30">
        <f t="shared" si="52"/>
        <v>530895456</v>
      </c>
      <c r="K53" t="s">
        <v>644</v>
      </c>
      <c r="L53" s="116">
        <v>1106</v>
      </c>
      <c r="M53" s="116">
        <v>1372</v>
      </c>
      <c r="N53" s="116">
        <v>1306</v>
      </c>
      <c r="O53" s="116">
        <v>1181</v>
      </c>
      <c r="P53">
        <v>749</v>
      </c>
      <c r="Q53" s="116">
        <v>1618</v>
      </c>
      <c r="R53" s="116">
        <v>7332</v>
      </c>
      <c r="S53" s="116">
        <v>530897080</v>
      </c>
      <c r="U53" t="s">
        <v>644</v>
      </c>
      <c r="V53" s="116">
        <v>50729</v>
      </c>
      <c r="W53" s="116">
        <v>63534</v>
      </c>
      <c r="X53" s="116">
        <v>68063</v>
      </c>
      <c r="Y53" s="116">
        <v>76159</v>
      </c>
      <c r="Z53" s="116">
        <v>86498</v>
      </c>
      <c r="AA53" s="116">
        <v>89000</v>
      </c>
      <c r="AB53" s="116">
        <v>72408</v>
      </c>
    </row>
    <row r="54" spans="2:28" x14ac:dyDescent="0.25">
      <c r="B54" t="s">
        <v>371</v>
      </c>
      <c r="C54" s="30">
        <f t="shared" si="53"/>
        <v>2597767242</v>
      </c>
      <c r="D54" s="30">
        <f t="shared" si="47"/>
        <v>2063555496</v>
      </c>
      <c r="E54" s="30">
        <f t="shared" si="48"/>
        <v>1803488302</v>
      </c>
      <c r="F54" s="30">
        <f t="shared" si="49"/>
        <v>1518525492</v>
      </c>
      <c r="G54" s="30">
        <f t="shared" si="50"/>
        <v>979238736</v>
      </c>
      <c r="H54" s="30">
        <f t="shared" si="51"/>
        <v>1633206724</v>
      </c>
      <c r="I54" s="30">
        <f t="shared" si="52"/>
        <v>10595809667</v>
      </c>
      <c r="K54" t="s">
        <v>371</v>
      </c>
      <c r="L54" s="116">
        <v>51891</v>
      </c>
      <c r="M54" s="116">
        <v>33174</v>
      </c>
      <c r="N54" s="116">
        <v>26474</v>
      </c>
      <c r="O54" s="116">
        <v>20068</v>
      </c>
      <c r="P54" s="116">
        <v>12156</v>
      </c>
      <c r="Q54" s="116">
        <v>19846</v>
      </c>
      <c r="R54" s="116">
        <v>163609</v>
      </c>
      <c r="S54" s="121">
        <v>10595766755</v>
      </c>
      <c r="U54" t="s">
        <v>371</v>
      </c>
      <c r="V54" s="121">
        <v>50062</v>
      </c>
      <c r="W54" s="121">
        <v>62204</v>
      </c>
      <c r="X54" s="121">
        <v>68123</v>
      </c>
      <c r="Y54" s="121">
        <v>75669</v>
      </c>
      <c r="Z54" s="121">
        <v>80556</v>
      </c>
      <c r="AA54" s="121">
        <v>82294</v>
      </c>
      <c r="AB54" s="121">
        <v>64763</v>
      </c>
    </row>
    <row r="57" spans="2:28" x14ac:dyDescent="0.25">
      <c r="L57" t="s">
        <v>649</v>
      </c>
    </row>
    <row r="59" spans="2:28" x14ac:dyDescent="0.25">
      <c r="B59" t="s">
        <v>379</v>
      </c>
      <c r="C59" s="30">
        <f>+L59*V59</f>
        <v>205650</v>
      </c>
      <c r="D59" s="30">
        <f t="shared" ref="D59:D69" si="54">+M59*W59</f>
        <v>0</v>
      </c>
      <c r="E59" s="30">
        <f t="shared" ref="E59:E69" si="55">+N59*X59</f>
        <v>0</v>
      </c>
      <c r="F59" s="30">
        <f t="shared" ref="F59:F69" si="56">+O59*Y59</f>
        <v>0</v>
      </c>
      <c r="G59" s="30">
        <f t="shared" ref="G59:G69" si="57">+P59*Z59</f>
        <v>0</v>
      </c>
      <c r="H59" s="30">
        <f t="shared" ref="H59:H69" si="58">+Q59*AA59</f>
        <v>0</v>
      </c>
      <c r="I59" s="30">
        <f t="shared" ref="I59:I69" si="59">+R59*AB59</f>
        <v>205650</v>
      </c>
      <c r="K59" t="s">
        <v>379</v>
      </c>
      <c r="L59">
        <v>5</v>
      </c>
      <c r="M59">
        <v>0</v>
      </c>
      <c r="N59">
        <v>0</v>
      </c>
      <c r="O59">
        <v>0</v>
      </c>
      <c r="P59">
        <v>0</v>
      </c>
      <c r="Q59">
        <v>0</v>
      </c>
      <c r="R59">
        <v>5</v>
      </c>
      <c r="S59" s="121">
        <v>205648</v>
      </c>
      <c r="V59" s="121">
        <v>41130</v>
      </c>
      <c r="W59" s="121">
        <v>0</v>
      </c>
      <c r="X59" s="121">
        <v>0</v>
      </c>
      <c r="Y59" s="121">
        <v>0</v>
      </c>
      <c r="Z59" s="121">
        <v>0</v>
      </c>
      <c r="AA59" s="121">
        <v>0</v>
      </c>
      <c r="AB59" s="121">
        <v>41130</v>
      </c>
    </row>
    <row r="60" spans="2:28" x14ac:dyDescent="0.25">
      <c r="B60" t="s">
        <v>262</v>
      </c>
      <c r="C60" s="30">
        <f t="shared" ref="C60:C69" si="60">+L60*V60</f>
        <v>932232</v>
      </c>
      <c r="D60" s="30">
        <f t="shared" si="54"/>
        <v>26498</v>
      </c>
      <c r="E60" s="30">
        <f t="shared" si="55"/>
        <v>0</v>
      </c>
      <c r="F60" s="30">
        <f t="shared" si="56"/>
        <v>0</v>
      </c>
      <c r="G60" s="30">
        <f t="shared" si="57"/>
        <v>0</v>
      </c>
      <c r="H60" s="30">
        <f t="shared" si="58"/>
        <v>0</v>
      </c>
      <c r="I60" s="30">
        <f t="shared" si="59"/>
        <v>958738</v>
      </c>
      <c r="K60" t="s">
        <v>262</v>
      </c>
      <c r="L60">
        <v>21</v>
      </c>
      <c r="M60">
        <v>1</v>
      </c>
      <c r="N60">
        <v>0</v>
      </c>
      <c r="O60">
        <v>0</v>
      </c>
      <c r="P60">
        <v>0</v>
      </c>
      <c r="Q60">
        <v>0</v>
      </c>
      <c r="R60">
        <v>22</v>
      </c>
      <c r="S60" s="116">
        <v>958732</v>
      </c>
      <c r="V60" s="116">
        <v>44392</v>
      </c>
      <c r="W60" s="116">
        <v>26498</v>
      </c>
      <c r="X60">
        <v>0</v>
      </c>
      <c r="Y60">
        <v>0</v>
      </c>
      <c r="Z60">
        <v>0</v>
      </c>
      <c r="AA60">
        <v>0</v>
      </c>
      <c r="AB60" s="116">
        <v>43579</v>
      </c>
    </row>
    <row r="61" spans="2:28" x14ac:dyDescent="0.25">
      <c r="B61" t="s">
        <v>263</v>
      </c>
      <c r="C61" s="30">
        <f t="shared" si="60"/>
        <v>1519884</v>
      </c>
      <c r="D61" s="30">
        <f t="shared" si="54"/>
        <v>422597</v>
      </c>
      <c r="E61" s="30">
        <f t="shared" si="55"/>
        <v>156492</v>
      </c>
      <c r="F61" s="30">
        <f t="shared" si="56"/>
        <v>95552</v>
      </c>
      <c r="G61" s="30">
        <f t="shared" si="57"/>
        <v>0</v>
      </c>
      <c r="H61" s="30">
        <f t="shared" si="58"/>
        <v>0</v>
      </c>
      <c r="I61" s="30">
        <f t="shared" si="59"/>
        <v>2194530</v>
      </c>
      <c r="K61" t="s">
        <v>263</v>
      </c>
      <c r="L61">
        <v>27</v>
      </c>
      <c r="M61">
        <v>7</v>
      </c>
      <c r="N61">
        <v>3</v>
      </c>
      <c r="O61">
        <v>2</v>
      </c>
      <c r="P61">
        <v>0</v>
      </c>
      <c r="Q61">
        <v>0</v>
      </c>
      <c r="R61">
        <v>39</v>
      </c>
      <c r="S61" s="116">
        <v>2194530</v>
      </c>
      <c r="V61" s="116">
        <v>56292</v>
      </c>
      <c r="W61" s="116">
        <v>60371</v>
      </c>
      <c r="X61" s="116">
        <v>52164</v>
      </c>
      <c r="Y61" s="116">
        <v>47776</v>
      </c>
      <c r="Z61">
        <v>0</v>
      </c>
      <c r="AA61">
        <v>0</v>
      </c>
      <c r="AB61" s="116">
        <v>56270</v>
      </c>
    </row>
    <row r="62" spans="2:28" x14ac:dyDescent="0.25">
      <c r="B62" t="s">
        <v>264</v>
      </c>
      <c r="C62" s="30">
        <f t="shared" si="60"/>
        <v>1725065</v>
      </c>
      <c r="D62" s="30">
        <f t="shared" si="54"/>
        <v>1252062</v>
      </c>
      <c r="E62" s="30">
        <f t="shared" si="55"/>
        <v>1743480</v>
      </c>
      <c r="F62" s="30">
        <f t="shared" si="56"/>
        <v>7453620</v>
      </c>
      <c r="G62" s="30">
        <f t="shared" si="57"/>
        <v>101580</v>
      </c>
      <c r="H62" s="30">
        <f t="shared" si="58"/>
        <v>0</v>
      </c>
      <c r="I62" s="30">
        <f t="shared" si="59"/>
        <v>12275760</v>
      </c>
      <c r="K62" t="s">
        <v>264</v>
      </c>
      <c r="L62">
        <v>29</v>
      </c>
      <c r="M62">
        <v>21</v>
      </c>
      <c r="N62">
        <v>30</v>
      </c>
      <c r="O62">
        <v>129</v>
      </c>
      <c r="P62">
        <v>1</v>
      </c>
      <c r="Q62">
        <v>0</v>
      </c>
      <c r="R62">
        <v>210</v>
      </c>
      <c r="S62" s="116">
        <v>12275796</v>
      </c>
      <c r="V62" s="116">
        <v>59485</v>
      </c>
      <c r="W62" s="116">
        <v>59622</v>
      </c>
      <c r="X62" s="116">
        <v>58116</v>
      </c>
      <c r="Y62" s="116">
        <v>57780</v>
      </c>
      <c r="Z62" s="116">
        <v>101580</v>
      </c>
      <c r="AA62">
        <v>0</v>
      </c>
      <c r="AB62" s="116">
        <v>58456</v>
      </c>
    </row>
    <row r="63" spans="2:28" x14ac:dyDescent="0.25">
      <c r="B63" t="s">
        <v>265</v>
      </c>
      <c r="C63" s="30">
        <f t="shared" si="60"/>
        <v>1737318</v>
      </c>
      <c r="D63" s="30">
        <f t="shared" si="54"/>
        <v>1746690</v>
      </c>
      <c r="E63" s="30">
        <f t="shared" si="55"/>
        <v>3512340</v>
      </c>
      <c r="F63" s="30">
        <f t="shared" si="56"/>
        <v>22878210</v>
      </c>
      <c r="G63" s="30">
        <f t="shared" si="57"/>
        <v>7091475</v>
      </c>
      <c r="H63" s="30">
        <f t="shared" si="58"/>
        <v>279336</v>
      </c>
      <c r="I63" s="30">
        <f t="shared" si="59"/>
        <v>37245260</v>
      </c>
      <c r="K63" t="s">
        <v>265</v>
      </c>
      <c r="L63">
        <v>33</v>
      </c>
      <c r="M63">
        <v>33</v>
      </c>
      <c r="N63">
        <v>65</v>
      </c>
      <c r="O63">
        <v>370</v>
      </c>
      <c r="P63">
        <v>115</v>
      </c>
      <c r="Q63">
        <v>4</v>
      </c>
      <c r="R63">
        <v>620</v>
      </c>
      <c r="S63" s="116">
        <v>37245140</v>
      </c>
      <c r="V63" s="116">
        <v>52646</v>
      </c>
      <c r="W63" s="116">
        <v>52930</v>
      </c>
      <c r="X63" s="116">
        <v>54036</v>
      </c>
      <c r="Y63" s="116">
        <v>61833</v>
      </c>
      <c r="Z63" s="116">
        <v>61665</v>
      </c>
      <c r="AA63" s="116">
        <v>69834</v>
      </c>
      <c r="AB63" s="116">
        <v>60073</v>
      </c>
    </row>
    <row r="64" spans="2:28" x14ac:dyDescent="0.25">
      <c r="B64" t="s">
        <v>266</v>
      </c>
      <c r="C64" s="30">
        <f t="shared" si="60"/>
        <v>1786917</v>
      </c>
      <c r="D64" s="30">
        <f t="shared" si="54"/>
        <v>1730718</v>
      </c>
      <c r="E64" s="30">
        <f t="shared" si="55"/>
        <v>4353280</v>
      </c>
      <c r="F64" s="30">
        <f t="shared" si="56"/>
        <v>25805995</v>
      </c>
      <c r="G64" s="30">
        <f t="shared" si="57"/>
        <v>22469638</v>
      </c>
      <c r="H64" s="30">
        <f t="shared" si="58"/>
        <v>5347860</v>
      </c>
      <c r="I64" s="30">
        <f t="shared" si="59"/>
        <v>61494612</v>
      </c>
      <c r="K64" t="s">
        <v>266</v>
      </c>
      <c r="L64">
        <v>33</v>
      </c>
      <c r="M64">
        <v>33</v>
      </c>
      <c r="N64">
        <v>76</v>
      </c>
      <c r="O64">
        <v>445</v>
      </c>
      <c r="P64">
        <v>347</v>
      </c>
      <c r="Q64">
        <v>85</v>
      </c>
      <c r="R64" s="116">
        <v>1019</v>
      </c>
      <c r="S64" s="116">
        <v>61494210</v>
      </c>
      <c r="V64" s="116">
        <v>54149</v>
      </c>
      <c r="W64" s="116">
        <v>52446</v>
      </c>
      <c r="X64" s="116">
        <v>57280</v>
      </c>
      <c r="Y64" s="116">
        <v>57991</v>
      </c>
      <c r="Z64" s="116">
        <v>64754</v>
      </c>
      <c r="AA64" s="116">
        <v>62916</v>
      </c>
      <c r="AB64" s="116">
        <v>60348</v>
      </c>
    </row>
    <row r="65" spans="2:28" x14ac:dyDescent="0.25">
      <c r="B65" t="s">
        <v>46</v>
      </c>
      <c r="C65" s="30">
        <f t="shared" si="60"/>
        <v>879966</v>
      </c>
      <c r="D65" s="30">
        <f t="shared" si="54"/>
        <v>1366300</v>
      </c>
      <c r="E65" s="30">
        <f t="shared" si="55"/>
        <v>2841012</v>
      </c>
      <c r="F65" s="30">
        <f t="shared" si="56"/>
        <v>24165880</v>
      </c>
      <c r="G65" s="30">
        <f t="shared" si="57"/>
        <v>22003254</v>
      </c>
      <c r="H65" s="30">
        <f t="shared" si="58"/>
        <v>18310491</v>
      </c>
      <c r="I65" s="30">
        <f t="shared" si="59"/>
        <v>69567214</v>
      </c>
      <c r="K65" t="s">
        <v>46</v>
      </c>
      <c r="L65">
        <v>18</v>
      </c>
      <c r="M65">
        <v>26</v>
      </c>
      <c r="N65">
        <v>53</v>
      </c>
      <c r="O65">
        <v>424</v>
      </c>
      <c r="P65">
        <v>342</v>
      </c>
      <c r="Q65">
        <v>279</v>
      </c>
      <c r="R65" s="116">
        <v>1142</v>
      </c>
      <c r="S65" s="116">
        <v>69566793</v>
      </c>
      <c r="V65" s="116">
        <v>48887</v>
      </c>
      <c r="W65" s="116">
        <v>52550</v>
      </c>
      <c r="X65" s="116">
        <v>53604</v>
      </c>
      <c r="Y65" s="116">
        <v>56995</v>
      </c>
      <c r="Z65" s="116">
        <v>64337</v>
      </c>
      <c r="AA65" s="116">
        <v>65629</v>
      </c>
      <c r="AB65" s="116">
        <v>60917</v>
      </c>
    </row>
    <row r="66" spans="2:28" x14ac:dyDescent="0.25">
      <c r="B66" t="s">
        <v>47</v>
      </c>
      <c r="C66" s="30">
        <f t="shared" si="60"/>
        <v>1146320</v>
      </c>
      <c r="D66" s="30">
        <f t="shared" si="54"/>
        <v>1082725</v>
      </c>
      <c r="E66" s="30">
        <f t="shared" si="55"/>
        <v>1773525</v>
      </c>
      <c r="F66" s="30">
        <f t="shared" si="56"/>
        <v>18793814</v>
      </c>
      <c r="G66" s="30">
        <f t="shared" si="57"/>
        <v>16998520</v>
      </c>
      <c r="H66" s="30">
        <f t="shared" si="58"/>
        <v>18640296</v>
      </c>
      <c r="I66" s="30">
        <f t="shared" si="59"/>
        <v>58435272</v>
      </c>
      <c r="K66" t="s">
        <v>47</v>
      </c>
      <c r="L66">
        <v>23</v>
      </c>
      <c r="M66">
        <v>23</v>
      </c>
      <c r="N66">
        <v>39</v>
      </c>
      <c r="O66">
        <v>338</v>
      </c>
      <c r="P66">
        <v>280</v>
      </c>
      <c r="Q66">
        <v>291</v>
      </c>
      <c r="R66">
        <v>994</v>
      </c>
      <c r="S66" s="116">
        <v>58434969</v>
      </c>
      <c r="V66" s="116">
        <v>49840</v>
      </c>
      <c r="W66" s="116">
        <v>47075</v>
      </c>
      <c r="X66" s="116">
        <v>45475</v>
      </c>
      <c r="Y66" s="116">
        <v>55603</v>
      </c>
      <c r="Z66" s="116">
        <v>60709</v>
      </c>
      <c r="AA66" s="116">
        <v>64056</v>
      </c>
      <c r="AB66" s="116">
        <v>58788</v>
      </c>
    </row>
    <row r="67" spans="2:28" x14ac:dyDescent="0.25">
      <c r="B67" t="s">
        <v>48</v>
      </c>
      <c r="C67" s="30">
        <f t="shared" si="60"/>
        <v>611880</v>
      </c>
      <c r="D67" s="30">
        <f t="shared" si="54"/>
        <v>801738</v>
      </c>
      <c r="E67" s="30">
        <f t="shared" si="55"/>
        <v>1799414</v>
      </c>
      <c r="F67" s="30">
        <f t="shared" si="56"/>
        <v>13169484</v>
      </c>
      <c r="G67" s="30">
        <f t="shared" si="57"/>
        <v>9436887</v>
      </c>
      <c r="H67" s="30">
        <f t="shared" si="58"/>
        <v>13601093</v>
      </c>
      <c r="I67" s="30">
        <f t="shared" si="59"/>
        <v>39420550</v>
      </c>
      <c r="K67" t="s">
        <v>48</v>
      </c>
      <c r="L67">
        <v>10</v>
      </c>
      <c r="M67">
        <v>18</v>
      </c>
      <c r="N67">
        <v>38</v>
      </c>
      <c r="O67">
        <v>222</v>
      </c>
      <c r="P67">
        <v>153</v>
      </c>
      <c r="Q67">
        <v>209</v>
      </c>
      <c r="R67">
        <v>650</v>
      </c>
      <c r="S67" s="116">
        <v>39420528</v>
      </c>
      <c r="V67" s="116">
        <v>61188</v>
      </c>
      <c r="W67" s="116">
        <v>44541</v>
      </c>
      <c r="X67" s="116">
        <v>47353</v>
      </c>
      <c r="Y67" s="116">
        <v>59322</v>
      </c>
      <c r="Z67" s="116">
        <v>61679</v>
      </c>
      <c r="AA67" s="116">
        <v>65077</v>
      </c>
      <c r="AB67" s="116">
        <v>60647</v>
      </c>
    </row>
    <row r="68" spans="2:28" x14ac:dyDescent="0.25">
      <c r="B68" t="s">
        <v>644</v>
      </c>
      <c r="C68" s="30">
        <f t="shared" si="60"/>
        <v>691452</v>
      </c>
      <c r="D68" s="30">
        <f t="shared" si="54"/>
        <v>345576</v>
      </c>
      <c r="E68" s="30">
        <f t="shared" si="55"/>
        <v>888165</v>
      </c>
      <c r="F68" s="30">
        <f t="shared" si="56"/>
        <v>5711651</v>
      </c>
      <c r="G68" s="30">
        <f t="shared" si="57"/>
        <v>3908480</v>
      </c>
      <c r="H68" s="30">
        <f t="shared" si="58"/>
        <v>5276252</v>
      </c>
      <c r="I68" s="30">
        <f t="shared" si="59"/>
        <v>16821648</v>
      </c>
      <c r="K68" t="s">
        <v>644</v>
      </c>
      <c r="L68">
        <v>12</v>
      </c>
      <c r="M68">
        <v>11</v>
      </c>
      <c r="N68">
        <v>15</v>
      </c>
      <c r="O68">
        <v>97</v>
      </c>
      <c r="P68">
        <v>62</v>
      </c>
      <c r="Q68">
        <v>79</v>
      </c>
      <c r="R68">
        <v>276</v>
      </c>
      <c r="S68" s="116">
        <v>16821528</v>
      </c>
      <c r="V68" s="116">
        <v>57621</v>
      </c>
      <c r="W68" s="116">
        <v>31416</v>
      </c>
      <c r="X68" s="116">
        <v>59211</v>
      </c>
      <c r="Y68" s="116">
        <v>58883</v>
      </c>
      <c r="Z68" s="116">
        <v>63040</v>
      </c>
      <c r="AA68" s="116">
        <v>66788</v>
      </c>
      <c r="AB68" s="116">
        <v>60948</v>
      </c>
    </row>
    <row r="69" spans="2:28" x14ac:dyDescent="0.25">
      <c r="B69" t="s">
        <v>371</v>
      </c>
      <c r="C69" s="30">
        <f t="shared" si="60"/>
        <v>11236805</v>
      </c>
      <c r="D69" s="30">
        <f t="shared" si="54"/>
        <v>8774906</v>
      </c>
      <c r="E69" s="30">
        <f t="shared" si="55"/>
        <v>17067776</v>
      </c>
      <c r="F69" s="30">
        <f t="shared" si="56"/>
        <v>118072750</v>
      </c>
      <c r="G69" s="30">
        <f t="shared" si="57"/>
        <v>82009200</v>
      </c>
      <c r="H69" s="30">
        <f t="shared" si="58"/>
        <v>61455565</v>
      </c>
      <c r="I69" s="30">
        <f t="shared" si="59"/>
        <v>298620000</v>
      </c>
      <c r="K69" t="s">
        <v>371</v>
      </c>
      <c r="L69">
        <v>211</v>
      </c>
      <c r="M69">
        <v>173</v>
      </c>
      <c r="N69">
        <v>319</v>
      </c>
      <c r="O69" s="116">
        <v>2027</v>
      </c>
      <c r="P69" s="116">
        <v>1300</v>
      </c>
      <c r="Q69">
        <v>947</v>
      </c>
      <c r="R69" s="116">
        <v>4977</v>
      </c>
      <c r="S69" s="116">
        <v>298617875</v>
      </c>
      <c r="V69" s="121">
        <v>53255</v>
      </c>
      <c r="W69" s="121">
        <v>50722</v>
      </c>
      <c r="X69" s="121">
        <v>53504</v>
      </c>
      <c r="Y69" s="121">
        <v>58250</v>
      </c>
      <c r="Z69" s="121">
        <v>63084</v>
      </c>
      <c r="AA69" s="121">
        <v>64895</v>
      </c>
      <c r="AB69" s="121">
        <v>60000</v>
      </c>
    </row>
    <row r="72" spans="2:28" x14ac:dyDescent="0.25">
      <c r="L72" t="s">
        <v>505</v>
      </c>
    </row>
    <row r="74" spans="2:28" x14ac:dyDescent="0.25">
      <c r="B74" t="s">
        <v>379</v>
      </c>
      <c r="C74" s="30">
        <f>+L74*V74</f>
        <v>7556190</v>
      </c>
      <c r="D74" s="30">
        <f t="shared" ref="D74:D84" si="61">+M74*W74</f>
        <v>0</v>
      </c>
      <c r="E74" s="30">
        <f t="shared" ref="E74:E84" si="62">+N74*X74</f>
        <v>0</v>
      </c>
      <c r="F74" s="30">
        <f t="shared" ref="F74:F84" si="63">+O74*Y74</f>
        <v>0</v>
      </c>
      <c r="G74" s="30">
        <f t="shared" ref="G74:G84" si="64">+P74*Z74</f>
        <v>0</v>
      </c>
      <c r="H74" s="30">
        <f t="shared" ref="H74:H84" si="65">+Q74*AA74</f>
        <v>0</v>
      </c>
      <c r="I74" s="30">
        <f t="shared" ref="I74:I84" si="66">+R74*AB74</f>
        <v>7556190</v>
      </c>
      <c r="K74" t="s">
        <v>379</v>
      </c>
      <c r="L74">
        <v>233</v>
      </c>
      <c r="M74">
        <v>0</v>
      </c>
      <c r="N74">
        <v>0</v>
      </c>
      <c r="O74">
        <v>0</v>
      </c>
      <c r="P74">
        <v>0</v>
      </c>
      <c r="Q74">
        <v>0</v>
      </c>
      <c r="R74">
        <v>233</v>
      </c>
      <c r="S74" s="121">
        <v>7556125</v>
      </c>
      <c r="V74" s="121">
        <v>32430</v>
      </c>
      <c r="W74" s="121">
        <v>0</v>
      </c>
      <c r="X74" s="121">
        <v>0</v>
      </c>
      <c r="Y74" s="121">
        <v>0</v>
      </c>
      <c r="Z74" s="121">
        <v>0</v>
      </c>
      <c r="AA74" s="121">
        <v>0</v>
      </c>
      <c r="AB74" s="121">
        <v>32430</v>
      </c>
    </row>
    <row r="75" spans="2:28" x14ac:dyDescent="0.25">
      <c r="B75" t="s">
        <v>262</v>
      </c>
      <c r="C75" s="30">
        <f t="shared" ref="C75:C84" si="67">+L75*V75</f>
        <v>28001550</v>
      </c>
      <c r="D75" s="30">
        <f t="shared" si="61"/>
        <v>8449660</v>
      </c>
      <c r="E75" s="30">
        <f t="shared" si="62"/>
        <v>128784</v>
      </c>
      <c r="F75" s="30">
        <f t="shared" si="63"/>
        <v>0</v>
      </c>
      <c r="G75" s="30">
        <f t="shared" si="64"/>
        <v>0</v>
      </c>
      <c r="H75" s="30">
        <f t="shared" si="65"/>
        <v>0</v>
      </c>
      <c r="I75" s="30">
        <f t="shared" si="66"/>
        <v>36579705</v>
      </c>
      <c r="K75" t="s">
        <v>262</v>
      </c>
      <c r="L75">
        <v>695</v>
      </c>
      <c r="M75">
        <v>188</v>
      </c>
      <c r="N75">
        <v>2</v>
      </c>
      <c r="O75">
        <v>0</v>
      </c>
      <c r="P75">
        <v>0</v>
      </c>
      <c r="Q75">
        <v>0</v>
      </c>
      <c r="R75">
        <v>885</v>
      </c>
      <c r="S75" s="116">
        <v>36579825</v>
      </c>
      <c r="V75" s="116">
        <v>40290</v>
      </c>
      <c r="W75" s="116">
        <v>44945</v>
      </c>
      <c r="X75" s="116">
        <v>64392</v>
      </c>
      <c r="Y75">
        <v>0</v>
      </c>
      <c r="Z75">
        <v>0</v>
      </c>
      <c r="AA75">
        <v>0</v>
      </c>
      <c r="AB75" s="116">
        <v>41333</v>
      </c>
    </row>
    <row r="76" spans="2:28" x14ac:dyDescent="0.25">
      <c r="B76" t="s">
        <v>263</v>
      </c>
      <c r="C76" s="30">
        <f t="shared" si="67"/>
        <v>32243902</v>
      </c>
      <c r="D76" s="30">
        <f t="shared" si="61"/>
        <v>25184250</v>
      </c>
      <c r="E76" s="30">
        <f t="shared" si="62"/>
        <v>3247200</v>
      </c>
      <c r="F76" s="30">
        <f t="shared" si="63"/>
        <v>0</v>
      </c>
      <c r="G76" s="30">
        <f t="shared" si="64"/>
        <v>0</v>
      </c>
      <c r="H76" s="30">
        <f t="shared" si="65"/>
        <v>0</v>
      </c>
      <c r="I76" s="30">
        <f t="shared" si="66"/>
        <v>60675660</v>
      </c>
      <c r="K76" t="s">
        <v>263</v>
      </c>
      <c r="L76">
        <v>709</v>
      </c>
      <c r="M76">
        <v>525</v>
      </c>
      <c r="N76">
        <v>60</v>
      </c>
      <c r="O76">
        <v>0</v>
      </c>
      <c r="P76">
        <v>0</v>
      </c>
      <c r="Q76">
        <v>0</v>
      </c>
      <c r="R76" s="116">
        <v>1294</v>
      </c>
      <c r="S76" s="116">
        <v>60675531</v>
      </c>
      <c r="V76" s="116">
        <v>45478</v>
      </c>
      <c r="W76" s="116">
        <v>47970</v>
      </c>
      <c r="X76" s="116">
        <v>54120</v>
      </c>
      <c r="Y76">
        <v>0</v>
      </c>
      <c r="Z76">
        <v>0</v>
      </c>
      <c r="AA76">
        <v>0</v>
      </c>
      <c r="AB76" s="116">
        <v>46890</v>
      </c>
    </row>
    <row r="77" spans="2:28" x14ac:dyDescent="0.25">
      <c r="B77" t="s">
        <v>264</v>
      </c>
      <c r="C77" s="30">
        <f t="shared" si="67"/>
        <v>26612446</v>
      </c>
      <c r="D77" s="30">
        <f t="shared" si="61"/>
        <v>25870368</v>
      </c>
      <c r="E77" s="30">
        <f t="shared" si="62"/>
        <v>9646000</v>
      </c>
      <c r="F77" s="30">
        <f t="shared" si="63"/>
        <v>3423566</v>
      </c>
      <c r="G77" s="30">
        <f t="shared" si="64"/>
        <v>125286</v>
      </c>
      <c r="H77" s="30">
        <f t="shared" si="65"/>
        <v>0</v>
      </c>
      <c r="I77" s="30">
        <f t="shared" si="66"/>
        <v>65677535</v>
      </c>
      <c r="K77" t="s">
        <v>264</v>
      </c>
      <c r="L77">
        <v>527</v>
      </c>
      <c r="M77">
        <v>496</v>
      </c>
      <c r="N77">
        <v>182</v>
      </c>
      <c r="O77">
        <v>58</v>
      </c>
      <c r="P77">
        <v>2</v>
      </c>
      <c r="Q77">
        <v>0</v>
      </c>
      <c r="R77" s="116">
        <v>1265</v>
      </c>
      <c r="S77" s="116">
        <v>65677536</v>
      </c>
      <c r="V77" s="116">
        <v>50498</v>
      </c>
      <c r="W77" s="116">
        <v>52158</v>
      </c>
      <c r="X77" s="116">
        <v>53000</v>
      </c>
      <c r="Y77" s="116">
        <v>59027</v>
      </c>
      <c r="Z77" s="116">
        <v>62643</v>
      </c>
      <c r="AA77">
        <v>0</v>
      </c>
      <c r="AB77" s="116">
        <v>51919</v>
      </c>
    </row>
    <row r="78" spans="2:28" x14ac:dyDescent="0.25">
      <c r="B78" t="s">
        <v>265</v>
      </c>
      <c r="C78" s="30">
        <f t="shared" si="67"/>
        <v>27436305</v>
      </c>
      <c r="D78" s="30">
        <f t="shared" si="61"/>
        <v>26089440</v>
      </c>
      <c r="E78" s="30">
        <f t="shared" si="62"/>
        <v>14984640</v>
      </c>
      <c r="F78" s="30">
        <f t="shared" si="63"/>
        <v>9449664</v>
      </c>
      <c r="G78" s="30">
        <f t="shared" si="64"/>
        <v>2154215</v>
      </c>
      <c r="H78" s="30">
        <f t="shared" si="65"/>
        <v>290160</v>
      </c>
      <c r="I78" s="30">
        <f t="shared" si="66"/>
        <v>80404808</v>
      </c>
      <c r="K78" t="s">
        <v>265</v>
      </c>
      <c r="L78">
        <v>507</v>
      </c>
      <c r="M78">
        <v>481</v>
      </c>
      <c r="N78">
        <v>258</v>
      </c>
      <c r="O78">
        <v>158</v>
      </c>
      <c r="P78">
        <v>35</v>
      </c>
      <c r="Q78">
        <v>5</v>
      </c>
      <c r="R78" s="116">
        <v>1444</v>
      </c>
      <c r="S78" s="116">
        <v>80404176</v>
      </c>
      <c r="V78" s="116">
        <v>54115</v>
      </c>
      <c r="W78" s="116">
        <v>54240</v>
      </c>
      <c r="X78" s="116">
        <v>58080</v>
      </c>
      <c r="Y78" s="116">
        <v>59808</v>
      </c>
      <c r="Z78" s="116">
        <v>61549</v>
      </c>
      <c r="AA78" s="116">
        <v>58032</v>
      </c>
      <c r="AB78" s="116">
        <v>55682</v>
      </c>
    </row>
    <row r="79" spans="2:28" x14ac:dyDescent="0.25">
      <c r="B79" t="s">
        <v>266</v>
      </c>
      <c r="C79" s="30">
        <f t="shared" si="67"/>
        <v>26325090</v>
      </c>
      <c r="D79" s="30">
        <f t="shared" si="61"/>
        <v>28713825</v>
      </c>
      <c r="E79" s="30">
        <f t="shared" si="62"/>
        <v>17037702</v>
      </c>
      <c r="F79" s="30">
        <f t="shared" si="63"/>
        <v>13785096</v>
      </c>
      <c r="G79" s="30">
        <f t="shared" si="64"/>
        <v>6993786</v>
      </c>
      <c r="H79" s="30">
        <f t="shared" si="65"/>
        <v>2709966</v>
      </c>
      <c r="I79" s="30">
        <f t="shared" si="66"/>
        <v>95565309</v>
      </c>
      <c r="K79" t="s">
        <v>266</v>
      </c>
      <c r="L79">
        <v>495</v>
      </c>
      <c r="M79">
        <v>515</v>
      </c>
      <c r="N79">
        <v>297</v>
      </c>
      <c r="O79">
        <v>226</v>
      </c>
      <c r="P79">
        <v>114</v>
      </c>
      <c r="Q79">
        <v>42</v>
      </c>
      <c r="R79" s="116">
        <v>1689</v>
      </c>
      <c r="S79" s="116">
        <v>95565270</v>
      </c>
      <c r="V79" s="116">
        <v>53182</v>
      </c>
      <c r="W79" s="116">
        <v>55755</v>
      </c>
      <c r="X79" s="116">
        <v>57366</v>
      </c>
      <c r="Y79" s="116">
        <v>60996</v>
      </c>
      <c r="Z79" s="116">
        <v>61349</v>
      </c>
      <c r="AA79" s="116">
        <v>64523</v>
      </c>
      <c r="AB79" s="116">
        <v>56581</v>
      </c>
    </row>
    <row r="80" spans="2:28" x14ac:dyDescent="0.25">
      <c r="B80" t="s">
        <v>46</v>
      </c>
      <c r="C80" s="30">
        <f t="shared" si="67"/>
        <v>25561760</v>
      </c>
      <c r="D80" s="30">
        <f t="shared" si="61"/>
        <v>30467206</v>
      </c>
      <c r="E80" s="30">
        <f t="shared" si="62"/>
        <v>16004820</v>
      </c>
      <c r="F80" s="30">
        <f t="shared" si="63"/>
        <v>15448224</v>
      </c>
      <c r="G80" s="30">
        <f t="shared" si="64"/>
        <v>10545549</v>
      </c>
      <c r="H80" s="30">
        <f t="shared" si="65"/>
        <v>9324714</v>
      </c>
      <c r="I80" s="30">
        <f t="shared" si="66"/>
        <v>107351625</v>
      </c>
      <c r="K80" t="s">
        <v>46</v>
      </c>
      <c r="L80">
        <v>464</v>
      </c>
      <c r="M80">
        <v>518</v>
      </c>
      <c r="N80">
        <v>284</v>
      </c>
      <c r="O80">
        <v>264</v>
      </c>
      <c r="P80">
        <v>167</v>
      </c>
      <c r="Q80">
        <v>142</v>
      </c>
      <c r="R80" s="116">
        <v>1839</v>
      </c>
      <c r="S80" s="116">
        <v>107352430</v>
      </c>
      <c r="V80" s="116">
        <v>55090</v>
      </c>
      <c r="W80" s="116">
        <v>58817</v>
      </c>
      <c r="X80" s="116">
        <v>56355</v>
      </c>
      <c r="Y80" s="116">
        <v>58516</v>
      </c>
      <c r="Z80" s="116">
        <v>63147</v>
      </c>
      <c r="AA80" s="116">
        <v>65667</v>
      </c>
      <c r="AB80" s="116">
        <v>58375</v>
      </c>
    </row>
    <row r="81" spans="2:28" x14ac:dyDescent="0.25">
      <c r="B81" t="s">
        <v>47</v>
      </c>
      <c r="C81" s="30">
        <f t="shared" si="67"/>
        <v>14809700</v>
      </c>
      <c r="D81" s="30">
        <f t="shared" si="61"/>
        <v>22401658</v>
      </c>
      <c r="E81" s="30">
        <f t="shared" si="62"/>
        <v>13165898</v>
      </c>
      <c r="F81" s="30">
        <f t="shared" si="63"/>
        <v>13844355</v>
      </c>
      <c r="G81" s="30">
        <f t="shared" si="64"/>
        <v>8591276</v>
      </c>
      <c r="H81" s="30">
        <f t="shared" si="65"/>
        <v>7946928</v>
      </c>
      <c r="I81" s="30">
        <f t="shared" si="66"/>
        <v>80759392</v>
      </c>
      <c r="K81" t="s">
        <v>47</v>
      </c>
      <c r="L81">
        <v>274</v>
      </c>
      <c r="M81">
        <v>394</v>
      </c>
      <c r="N81">
        <v>233</v>
      </c>
      <c r="O81">
        <v>237</v>
      </c>
      <c r="P81">
        <v>134</v>
      </c>
      <c r="Q81">
        <v>116</v>
      </c>
      <c r="R81" s="116">
        <v>1388</v>
      </c>
      <c r="S81" s="116">
        <v>80759734</v>
      </c>
      <c r="V81" s="116">
        <v>54050</v>
      </c>
      <c r="W81" s="116">
        <v>56857</v>
      </c>
      <c r="X81" s="116">
        <v>56506</v>
      </c>
      <c r="Y81" s="116">
        <v>58415</v>
      </c>
      <c r="Z81" s="116">
        <v>64114</v>
      </c>
      <c r="AA81" s="116">
        <v>68508</v>
      </c>
      <c r="AB81" s="116">
        <v>58184</v>
      </c>
    </row>
    <row r="82" spans="2:28" x14ac:dyDescent="0.25">
      <c r="B82" t="s">
        <v>48</v>
      </c>
      <c r="C82" s="30">
        <f t="shared" si="67"/>
        <v>10286116</v>
      </c>
      <c r="D82" s="30">
        <f t="shared" si="61"/>
        <v>13665680</v>
      </c>
      <c r="E82" s="30">
        <f t="shared" si="62"/>
        <v>7608720</v>
      </c>
      <c r="F82" s="30">
        <f t="shared" si="63"/>
        <v>6419112</v>
      </c>
      <c r="G82" s="30">
        <f t="shared" si="64"/>
        <v>2700706</v>
      </c>
      <c r="H82" s="30">
        <f t="shared" si="65"/>
        <v>3165400</v>
      </c>
      <c r="I82" s="30">
        <f t="shared" si="66"/>
        <v>43845604</v>
      </c>
      <c r="K82" t="s">
        <v>48</v>
      </c>
      <c r="L82">
        <v>158</v>
      </c>
      <c r="M82">
        <v>230</v>
      </c>
      <c r="N82">
        <v>140</v>
      </c>
      <c r="O82">
        <v>114</v>
      </c>
      <c r="P82">
        <v>46</v>
      </c>
      <c r="Q82">
        <v>49</v>
      </c>
      <c r="R82">
        <v>737</v>
      </c>
      <c r="S82" s="116">
        <v>43845871</v>
      </c>
      <c r="V82" s="116">
        <v>65102</v>
      </c>
      <c r="W82" s="116">
        <v>59416</v>
      </c>
      <c r="X82" s="116">
        <v>54348</v>
      </c>
      <c r="Y82" s="116">
        <v>56308</v>
      </c>
      <c r="Z82" s="116">
        <v>58711</v>
      </c>
      <c r="AA82" s="116">
        <v>64600</v>
      </c>
      <c r="AB82" s="116">
        <v>59492</v>
      </c>
    </row>
    <row r="83" spans="2:28" x14ac:dyDescent="0.25">
      <c r="B83" t="s">
        <v>644</v>
      </c>
      <c r="C83" s="30">
        <f t="shared" si="67"/>
        <v>4257120</v>
      </c>
      <c r="D83" s="30">
        <f t="shared" si="61"/>
        <v>6455570</v>
      </c>
      <c r="E83" s="30">
        <f t="shared" si="62"/>
        <v>4046801</v>
      </c>
      <c r="F83" s="30">
        <f t="shared" si="63"/>
        <v>3934255</v>
      </c>
      <c r="G83" s="30">
        <f t="shared" si="64"/>
        <v>1968450</v>
      </c>
      <c r="H83" s="30">
        <f t="shared" si="65"/>
        <v>829920</v>
      </c>
      <c r="I83" s="30">
        <f t="shared" si="66"/>
        <v>21491910</v>
      </c>
      <c r="K83" t="s">
        <v>644</v>
      </c>
      <c r="L83">
        <v>56</v>
      </c>
      <c r="M83">
        <v>110</v>
      </c>
      <c r="N83">
        <v>61</v>
      </c>
      <c r="O83">
        <v>65</v>
      </c>
      <c r="P83">
        <v>25</v>
      </c>
      <c r="Q83">
        <v>13</v>
      </c>
      <c r="R83">
        <v>330</v>
      </c>
      <c r="S83" s="116">
        <v>21492010</v>
      </c>
      <c r="V83" s="116">
        <v>76020</v>
      </c>
      <c r="W83" s="116">
        <v>58687</v>
      </c>
      <c r="X83" s="116">
        <v>66341</v>
      </c>
      <c r="Y83" s="116">
        <v>60527</v>
      </c>
      <c r="Z83" s="116">
        <v>78738</v>
      </c>
      <c r="AA83" s="116">
        <v>63840</v>
      </c>
      <c r="AB83" s="116">
        <v>65127</v>
      </c>
    </row>
    <row r="84" spans="2:28" x14ac:dyDescent="0.25">
      <c r="B84" t="s">
        <v>371</v>
      </c>
      <c r="C84" s="30">
        <f t="shared" si="67"/>
        <v>203091524</v>
      </c>
      <c r="D84" s="30">
        <f t="shared" si="61"/>
        <v>187296803</v>
      </c>
      <c r="E84" s="30">
        <f t="shared" si="62"/>
        <v>85869785</v>
      </c>
      <c r="F84" s="30">
        <f t="shared" si="63"/>
        <v>66304590</v>
      </c>
      <c r="G84" s="30">
        <f t="shared" si="64"/>
        <v>33079227</v>
      </c>
      <c r="H84" s="30">
        <f t="shared" si="65"/>
        <v>24267141</v>
      </c>
      <c r="I84" s="30">
        <f t="shared" si="66"/>
        <v>599904704</v>
      </c>
      <c r="K84" t="s">
        <v>371</v>
      </c>
      <c r="L84" s="116">
        <v>4118</v>
      </c>
      <c r="M84" s="116">
        <v>3457</v>
      </c>
      <c r="N84" s="116">
        <v>1517</v>
      </c>
      <c r="O84" s="116">
        <v>1122</v>
      </c>
      <c r="P84">
        <v>523</v>
      </c>
      <c r="Q84">
        <v>367</v>
      </c>
      <c r="R84" s="116">
        <v>11104</v>
      </c>
      <c r="S84" s="121">
        <v>599908510</v>
      </c>
      <c r="V84" s="121">
        <v>49318</v>
      </c>
      <c r="W84" s="121">
        <v>54179</v>
      </c>
      <c r="X84" s="121">
        <v>56605</v>
      </c>
      <c r="Y84" s="121">
        <v>59095</v>
      </c>
      <c r="Z84" s="121">
        <v>63249</v>
      </c>
      <c r="AA84" s="121">
        <v>66123</v>
      </c>
      <c r="AB84" s="121">
        <v>54026</v>
      </c>
    </row>
    <row r="87" spans="2:28" x14ac:dyDescent="0.25">
      <c r="L87" t="s">
        <v>484</v>
      </c>
    </row>
    <row r="89" spans="2:28" x14ac:dyDescent="0.25">
      <c r="B89" t="s">
        <v>379</v>
      </c>
      <c r="C89" s="30">
        <f>+L89*V89</f>
        <v>13733449</v>
      </c>
      <c r="D89" s="30">
        <f t="shared" ref="D89:D99" si="68">+M89*W89</f>
        <v>0</v>
      </c>
      <c r="E89" s="30">
        <f t="shared" ref="E89:E99" si="69">+N89*X89</f>
        <v>0</v>
      </c>
      <c r="F89" s="30">
        <f t="shared" ref="F89:F99" si="70">+O89*Y89</f>
        <v>0</v>
      </c>
      <c r="G89" s="30">
        <f t="shared" ref="G89:G99" si="71">+P89*Z89</f>
        <v>0</v>
      </c>
      <c r="H89" s="30">
        <f t="shared" ref="H89:H99" si="72">+Q89*AA89</f>
        <v>0</v>
      </c>
      <c r="I89" s="30">
        <f t="shared" ref="I89:I99" si="73">+R89*AB89</f>
        <v>13733449</v>
      </c>
      <c r="K89" t="s">
        <v>379</v>
      </c>
      <c r="L89">
        <v>311</v>
      </c>
      <c r="M89">
        <v>0</v>
      </c>
      <c r="N89">
        <v>0</v>
      </c>
      <c r="O89">
        <v>0</v>
      </c>
      <c r="P89">
        <v>0</v>
      </c>
      <c r="Q89">
        <v>0</v>
      </c>
      <c r="R89">
        <v>311</v>
      </c>
      <c r="S89" s="121">
        <v>13733490</v>
      </c>
      <c r="V89" s="121">
        <v>44159</v>
      </c>
      <c r="W89" s="121">
        <v>0</v>
      </c>
      <c r="X89" s="121">
        <v>0</v>
      </c>
      <c r="Y89" s="121">
        <v>0</v>
      </c>
      <c r="Z89" s="121">
        <v>0</v>
      </c>
      <c r="AA89" s="121">
        <v>0</v>
      </c>
      <c r="AB89" s="121">
        <v>44159</v>
      </c>
    </row>
    <row r="90" spans="2:28" x14ac:dyDescent="0.25">
      <c r="B90" t="s">
        <v>262</v>
      </c>
      <c r="C90" s="30">
        <f t="shared" ref="C90:C99" si="74">+L90*V90</f>
        <v>79796768</v>
      </c>
      <c r="D90" s="30">
        <f t="shared" si="68"/>
        <v>13759378</v>
      </c>
      <c r="E90" s="30">
        <f t="shared" si="69"/>
        <v>182652</v>
      </c>
      <c r="F90" s="30">
        <f t="shared" si="70"/>
        <v>0</v>
      </c>
      <c r="G90" s="30">
        <f t="shared" si="71"/>
        <v>0</v>
      </c>
      <c r="H90" s="30">
        <f t="shared" si="72"/>
        <v>0</v>
      </c>
      <c r="I90" s="30">
        <f t="shared" si="73"/>
        <v>93738462</v>
      </c>
      <c r="K90" t="s">
        <v>262</v>
      </c>
      <c r="L90" s="116">
        <v>1432</v>
      </c>
      <c r="M90">
        <v>227</v>
      </c>
      <c r="N90">
        <v>3</v>
      </c>
      <c r="O90">
        <v>0</v>
      </c>
      <c r="P90">
        <v>0</v>
      </c>
      <c r="Q90">
        <v>0</v>
      </c>
      <c r="R90" s="116">
        <v>1662</v>
      </c>
      <c r="S90" s="116">
        <v>93739148</v>
      </c>
      <c r="V90" s="116">
        <v>55724</v>
      </c>
      <c r="W90" s="116">
        <v>60614</v>
      </c>
      <c r="X90" s="116">
        <v>60884</v>
      </c>
      <c r="Y90">
        <v>0</v>
      </c>
      <c r="Z90">
        <v>0</v>
      </c>
      <c r="AA90">
        <v>0</v>
      </c>
      <c r="AB90" s="116">
        <v>56401</v>
      </c>
    </row>
    <row r="91" spans="2:28" x14ac:dyDescent="0.25">
      <c r="B91" t="s">
        <v>263</v>
      </c>
      <c r="C91" s="30">
        <f t="shared" si="74"/>
        <v>107203575</v>
      </c>
      <c r="D91" s="30">
        <f t="shared" si="68"/>
        <v>52992530</v>
      </c>
      <c r="E91" s="30">
        <f t="shared" si="69"/>
        <v>7370060</v>
      </c>
      <c r="F91" s="30">
        <f t="shared" si="70"/>
        <v>123790</v>
      </c>
      <c r="G91" s="30">
        <f t="shared" si="71"/>
        <v>0</v>
      </c>
      <c r="H91" s="30">
        <f t="shared" si="72"/>
        <v>0</v>
      </c>
      <c r="I91" s="30">
        <f t="shared" si="73"/>
        <v>167690160</v>
      </c>
      <c r="K91" t="s">
        <v>263</v>
      </c>
      <c r="L91" s="116">
        <v>1725</v>
      </c>
      <c r="M91">
        <v>797</v>
      </c>
      <c r="N91">
        <v>116</v>
      </c>
      <c r="O91">
        <v>2</v>
      </c>
      <c r="P91">
        <v>0</v>
      </c>
      <c r="Q91">
        <v>0</v>
      </c>
      <c r="R91" s="116">
        <v>2640</v>
      </c>
      <c r="S91" s="116">
        <v>167689502</v>
      </c>
      <c r="V91" s="116">
        <v>62147</v>
      </c>
      <c r="W91" s="116">
        <v>66490</v>
      </c>
      <c r="X91" s="116">
        <v>63535</v>
      </c>
      <c r="Y91" s="116">
        <v>61895</v>
      </c>
      <c r="Z91">
        <v>0</v>
      </c>
      <c r="AA91">
        <v>0</v>
      </c>
      <c r="AB91" s="116">
        <v>63519</v>
      </c>
    </row>
    <row r="92" spans="2:28" x14ac:dyDescent="0.25">
      <c r="B92" t="s">
        <v>264</v>
      </c>
      <c r="C92" s="30">
        <f t="shared" si="74"/>
        <v>97223109</v>
      </c>
      <c r="D92" s="30">
        <f t="shared" si="68"/>
        <v>89482770</v>
      </c>
      <c r="E92" s="30">
        <f t="shared" si="69"/>
        <v>25221819</v>
      </c>
      <c r="F92" s="30">
        <f t="shared" si="70"/>
        <v>2746016</v>
      </c>
      <c r="G92" s="30">
        <f t="shared" si="71"/>
        <v>0</v>
      </c>
      <c r="H92" s="30">
        <f t="shared" si="72"/>
        <v>0</v>
      </c>
      <c r="I92" s="30">
        <f t="shared" si="73"/>
        <v>214673043</v>
      </c>
      <c r="K92" t="s">
        <v>264</v>
      </c>
      <c r="L92" s="116">
        <v>1437</v>
      </c>
      <c r="M92" s="116">
        <v>1170</v>
      </c>
      <c r="N92">
        <v>343</v>
      </c>
      <c r="O92">
        <v>41</v>
      </c>
      <c r="P92">
        <v>0</v>
      </c>
      <c r="Q92">
        <v>0</v>
      </c>
      <c r="R92" s="116">
        <v>2991</v>
      </c>
      <c r="S92" s="116">
        <v>214672707</v>
      </c>
      <c r="V92" s="116">
        <v>67657</v>
      </c>
      <c r="W92" s="116">
        <v>76481</v>
      </c>
      <c r="X92" s="116">
        <v>73533</v>
      </c>
      <c r="Y92" s="116">
        <v>66976</v>
      </c>
      <c r="Z92">
        <v>0</v>
      </c>
      <c r="AA92">
        <v>0</v>
      </c>
      <c r="AB92" s="116">
        <v>71773</v>
      </c>
    </row>
    <row r="93" spans="2:28" x14ac:dyDescent="0.25">
      <c r="B93" t="s">
        <v>265</v>
      </c>
      <c r="C93" s="30">
        <f t="shared" si="74"/>
        <v>97820626</v>
      </c>
      <c r="D93" s="30">
        <f t="shared" si="68"/>
        <v>114680101</v>
      </c>
      <c r="E93" s="30">
        <f t="shared" si="69"/>
        <v>47092940</v>
      </c>
      <c r="F93" s="30">
        <f t="shared" si="70"/>
        <v>14842181</v>
      </c>
      <c r="G93" s="30">
        <f t="shared" si="71"/>
        <v>1006516</v>
      </c>
      <c r="H93" s="30">
        <f t="shared" si="72"/>
        <v>60094</v>
      </c>
      <c r="I93" s="30">
        <f t="shared" si="73"/>
        <v>275502150</v>
      </c>
      <c r="K93" t="s">
        <v>265</v>
      </c>
      <c r="L93" s="116">
        <v>1366</v>
      </c>
      <c r="M93" s="116">
        <v>1307</v>
      </c>
      <c r="N93">
        <v>596</v>
      </c>
      <c r="O93">
        <v>181</v>
      </c>
      <c r="P93">
        <v>14</v>
      </c>
      <c r="Q93">
        <v>1</v>
      </c>
      <c r="R93" s="116">
        <v>3465</v>
      </c>
      <c r="S93" s="116">
        <v>275502490</v>
      </c>
      <c r="V93" s="116">
        <v>71611</v>
      </c>
      <c r="W93" s="116">
        <v>87743</v>
      </c>
      <c r="X93" s="116">
        <v>79015</v>
      </c>
      <c r="Y93" s="116">
        <v>82001</v>
      </c>
      <c r="Z93" s="116">
        <v>71894</v>
      </c>
      <c r="AA93" s="116">
        <v>60094</v>
      </c>
      <c r="AB93" s="116">
        <v>79510</v>
      </c>
    </row>
    <row r="94" spans="2:28" x14ac:dyDescent="0.25">
      <c r="B94" t="s">
        <v>266</v>
      </c>
      <c r="C94" s="30">
        <f t="shared" si="74"/>
        <v>87647232</v>
      </c>
      <c r="D94" s="30">
        <f t="shared" si="68"/>
        <v>107937530</v>
      </c>
      <c r="E94" s="30">
        <f t="shared" si="69"/>
        <v>55218800</v>
      </c>
      <c r="F94" s="30">
        <f t="shared" si="70"/>
        <v>29727000</v>
      </c>
      <c r="G94" s="30">
        <f t="shared" si="71"/>
        <v>7634191</v>
      </c>
      <c r="H94" s="30">
        <f t="shared" si="72"/>
        <v>1106550</v>
      </c>
      <c r="I94" s="30">
        <f t="shared" si="73"/>
        <v>289271052</v>
      </c>
      <c r="K94" t="s">
        <v>266</v>
      </c>
      <c r="L94" s="116">
        <v>1236</v>
      </c>
      <c r="M94" s="116">
        <v>1255</v>
      </c>
      <c r="N94">
        <v>728</v>
      </c>
      <c r="O94">
        <v>360</v>
      </c>
      <c r="P94">
        <v>97</v>
      </c>
      <c r="Q94">
        <v>15</v>
      </c>
      <c r="R94" s="116">
        <v>3691</v>
      </c>
      <c r="S94" s="116">
        <v>289271773</v>
      </c>
      <c r="V94" s="116">
        <v>70912</v>
      </c>
      <c r="W94" s="116">
        <v>86006</v>
      </c>
      <c r="X94" s="116">
        <v>75850</v>
      </c>
      <c r="Y94" s="116">
        <v>82575</v>
      </c>
      <c r="Z94" s="116">
        <v>78703</v>
      </c>
      <c r="AA94" s="116">
        <v>73770</v>
      </c>
      <c r="AB94" s="116">
        <v>78372</v>
      </c>
    </row>
    <row r="95" spans="2:28" x14ac:dyDescent="0.25">
      <c r="B95" t="s">
        <v>46</v>
      </c>
      <c r="C95" s="30">
        <f t="shared" si="74"/>
        <v>79330353</v>
      </c>
      <c r="D95" s="30">
        <f t="shared" si="68"/>
        <v>101993760</v>
      </c>
      <c r="E95" s="30">
        <f t="shared" si="69"/>
        <v>69597006</v>
      </c>
      <c r="F95" s="30">
        <f t="shared" si="70"/>
        <v>41054965</v>
      </c>
      <c r="G95" s="30">
        <f t="shared" si="71"/>
        <v>17811489</v>
      </c>
      <c r="H95" s="30">
        <f t="shared" si="72"/>
        <v>9082794</v>
      </c>
      <c r="I95" s="30">
        <f t="shared" si="73"/>
        <v>318872086</v>
      </c>
      <c r="K95" t="s">
        <v>46</v>
      </c>
      <c r="L95" s="116">
        <v>1101</v>
      </c>
      <c r="M95" s="116">
        <v>1233</v>
      </c>
      <c r="N95">
        <v>894</v>
      </c>
      <c r="O95">
        <v>491</v>
      </c>
      <c r="P95">
        <v>219</v>
      </c>
      <c r="Q95">
        <v>119</v>
      </c>
      <c r="R95" s="116">
        <v>4057</v>
      </c>
      <c r="S95" s="116">
        <v>318870846</v>
      </c>
      <c r="V95" s="116">
        <v>72053</v>
      </c>
      <c r="W95" s="116">
        <v>82720</v>
      </c>
      <c r="X95" s="116">
        <v>77849</v>
      </c>
      <c r="Y95" s="116">
        <v>83615</v>
      </c>
      <c r="Z95" s="116">
        <v>81331</v>
      </c>
      <c r="AA95" s="116">
        <v>76326</v>
      </c>
      <c r="AB95" s="116">
        <v>78598</v>
      </c>
    </row>
    <row r="96" spans="2:28" x14ac:dyDescent="0.25">
      <c r="B96" t="s">
        <v>47</v>
      </c>
      <c r="C96" s="30">
        <f t="shared" si="74"/>
        <v>64878111</v>
      </c>
      <c r="D96" s="30">
        <f t="shared" si="68"/>
        <v>99607695</v>
      </c>
      <c r="E96" s="30">
        <f t="shared" si="69"/>
        <v>65899035</v>
      </c>
      <c r="F96" s="30">
        <f t="shared" si="70"/>
        <v>42751030</v>
      </c>
      <c r="G96" s="30">
        <f t="shared" si="71"/>
        <v>18278780</v>
      </c>
      <c r="H96" s="30">
        <f t="shared" si="72"/>
        <v>8863155</v>
      </c>
      <c r="I96" s="30">
        <f t="shared" si="73"/>
        <v>300276787</v>
      </c>
      <c r="K96" t="s">
        <v>47</v>
      </c>
      <c r="L96">
        <v>879</v>
      </c>
      <c r="M96" s="116">
        <v>1133</v>
      </c>
      <c r="N96">
        <v>835</v>
      </c>
      <c r="O96">
        <v>490</v>
      </c>
      <c r="P96">
        <v>229</v>
      </c>
      <c r="Q96">
        <v>105</v>
      </c>
      <c r="R96" s="116">
        <v>3671</v>
      </c>
      <c r="S96" s="116">
        <v>300277371</v>
      </c>
      <c r="V96" s="116">
        <v>73809</v>
      </c>
      <c r="W96" s="116">
        <v>87915</v>
      </c>
      <c r="X96" s="116">
        <v>78921</v>
      </c>
      <c r="Y96" s="116">
        <v>87247</v>
      </c>
      <c r="Z96" s="116">
        <v>79820</v>
      </c>
      <c r="AA96" s="116">
        <v>84411</v>
      </c>
      <c r="AB96" s="116">
        <v>81797</v>
      </c>
    </row>
    <row r="97" spans="2:28" x14ac:dyDescent="0.25">
      <c r="B97" t="s">
        <v>48</v>
      </c>
      <c r="C97" s="30">
        <f t="shared" si="74"/>
        <v>33733077</v>
      </c>
      <c r="D97" s="30">
        <f t="shared" si="68"/>
        <v>77868494</v>
      </c>
      <c r="E97" s="30">
        <f t="shared" si="69"/>
        <v>46568925</v>
      </c>
      <c r="F97" s="30">
        <f t="shared" si="70"/>
        <v>40297955</v>
      </c>
      <c r="G97" s="30">
        <f t="shared" si="71"/>
        <v>12971493</v>
      </c>
      <c r="H97" s="30">
        <f t="shared" si="72"/>
        <v>6439628</v>
      </c>
      <c r="I97" s="30">
        <f t="shared" si="73"/>
        <v>217879985</v>
      </c>
      <c r="K97" t="s">
        <v>48</v>
      </c>
      <c r="L97">
        <v>431</v>
      </c>
      <c r="M97">
        <v>797</v>
      </c>
      <c r="N97">
        <v>549</v>
      </c>
      <c r="O97">
        <v>437</v>
      </c>
      <c r="P97">
        <v>149</v>
      </c>
      <c r="Q97">
        <v>74</v>
      </c>
      <c r="R97" s="116">
        <v>2437</v>
      </c>
      <c r="S97" s="116">
        <v>217879212</v>
      </c>
      <c r="V97" s="116">
        <v>78267</v>
      </c>
      <c r="W97" s="116">
        <v>97702</v>
      </c>
      <c r="X97" s="116">
        <v>84825</v>
      </c>
      <c r="Y97" s="116">
        <v>92215</v>
      </c>
      <c r="Z97" s="116">
        <v>87057</v>
      </c>
      <c r="AA97" s="116">
        <v>87022</v>
      </c>
      <c r="AB97" s="116">
        <v>89405</v>
      </c>
    </row>
    <row r="98" spans="2:28" x14ac:dyDescent="0.25">
      <c r="B98" t="s">
        <v>644</v>
      </c>
      <c r="C98" s="30">
        <f t="shared" si="74"/>
        <v>16035708</v>
      </c>
      <c r="D98" s="30">
        <f t="shared" si="68"/>
        <v>41853630</v>
      </c>
      <c r="E98" s="30">
        <f t="shared" si="69"/>
        <v>28610901</v>
      </c>
      <c r="F98" s="30">
        <f t="shared" si="70"/>
        <v>21547890</v>
      </c>
      <c r="G98" s="30">
        <f t="shared" si="71"/>
        <v>8631220</v>
      </c>
      <c r="H98" s="30">
        <f t="shared" si="72"/>
        <v>4085048</v>
      </c>
      <c r="I98" s="30">
        <f t="shared" si="73"/>
        <v>120764059</v>
      </c>
      <c r="K98" t="s">
        <v>644</v>
      </c>
      <c r="L98">
        <v>156</v>
      </c>
      <c r="M98">
        <v>390</v>
      </c>
      <c r="N98">
        <v>297</v>
      </c>
      <c r="O98">
        <v>195</v>
      </c>
      <c r="P98">
        <v>89</v>
      </c>
      <c r="Q98">
        <v>44</v>
      </c>
      <c r="R98" s="116">
        <v>1171</v>
      </c>
      <c r="S98" s="116">
        <v>120764617</v>
      </c>
      <c r="V98" s="116">
        <v>102793</v>
      </c>
      <c r="W98" s="116">
        <v>107317</v>
      </c>
      <c r="X98" s="116">
        <v>96333</v>
      </c>
      <c r="Y98" s="116">
        <v>110502</v>
      </c>
      <c r="Z98" s="116">
        <v>96980</v>
      </c>
      <c r="AA98" s="116">
        <v>92842</v>
      </c>
      <c r="AB98" s="116">
        <v>103129</v>
      </c>
    </row>
    <row r="99" spans="2:28" x14ac:dyDescent="0.25">
      <c r="B99" t="s">
        <v>371</v>
      </c>
      <c r="C99" s="30">
        <f t="shared" si="74"/>
        <v>677395908</v>
      </c>
      <c r="D99" s="30">
        <f t="shared" si="68"/>
        <v>700174503</v>
      </c>
      <c r="E99" s="30">
        <f t="shared" si="69"/>
        <v>345761885</v>
      </c>
      <c r="F99" s="30">
        <f t="shared" si="70"/>
        <v>193089936</v>
      </c>
      <c r="G99" s="30">
        <f t="shared" si="71"/>
        <v>66333513</v>
      </c>
      <c r="H99" s="30">
        <f t="shared" si="72"/>
        <v>29637388</v>
      </c>
      <c r="I99" s="30">
        <f t="shared" si="73"/>
        <v>2012393040</v>
      </c>
      <c r="K99" t="s">
        <v>371</v>
      </c>
      <c r="L99" s="116">
        <v>10074</v>
      </c>
      <c r="M99" s="116">
        <v>8309</v>
      </c>
      <c r="N99" s="116">
        <v>4361</v>
      </c>
      <c r="O99" s="116">
        <v>2197</v>
      </c>
      <c r="P99">
        <v>797</v>
      </c>
      <c r="Q99">
        <v>358</v>
      </c>
      <c r="R99" s="116">
        <v>26096</v>
      </c>
      <c r="S99" s="121">
        <v>2012401157</v>
      </c>
      <c r="V99" s="121">
        <v>67242</v>
      </c>
      <c r="W99" s="121">
        <v>84267</v>
      </c>
      <c r="X99" s="121">
        <v>79285</v>
      </c>
      <c r="Y99" s="121">
        <v>87888</v>
      </c>
      <c r="Z99" s="121">
        <v>83229</v>
      </c>
      <c r="AA99" s="121">
        <v>82786</v>
      </c>
      <c r="AB99" s="121">
        <v>77115</v>
      </c>
    </row>
    <row r="102" spans="2:28" x14ac:dyDescent="0.25">
      <c r="L102" t="s">
        <v>485</v>
      </c>
    </row>
    <row r="104" spans="2:28" x14ac:dyDescent="0.25">
      <c r="B104" t="s">
        <v>379</v>
      </c>
      <c r="C104" s="30">
        <f>+L104*V104</f>
        <v>58660230</v>
      </c>
      <c r="D104" s="30">
        <f t="shared" ref="D104:D114" si="75">+M104*W104</f>
        <v>0</v>
      </c>
      <c r="E104" s="30">
        <f t="shared" ref="E104:E114" si="76">+N104*X104</f>
        <v>0</v>
      </c>
      <c r="F104" s="30">
        <f t="shared" ref="F104:F114" si="77">+O104*Y104</f>
        <v>0</v>
      </c>
      <c r="G104" s="30">
        <f t="shared" ref="G104:G114" si="78">+P104*Z104</f>
        <v>0</v>
      </c>
      <c r="H104" s="30">
        <f t="shared" ref="H104:H114" si="79">+Q104*AA104</f>
        <v>0</v>
      </c>
      <c r="I104" s="30">
        <f t="shared" ref="I104:I114" si="80">+R104*AB104</f>
        <v>58660230</v>
      </c>
      <c r="K104" t="s">
        <v>379</v>
      </c>
      <c r="L104" s="116">
        <v>1410</v>
      </c>
      <c r="M104">
        <v>0</v>
      </c>
      <c r="N104">
        <v>0</v>
      </c>
      <c r="O104">
        <v>0</v>
      </c>
      <c r="P104">
        <v>0</v>
      </c>
      <c r="Q104">
        <v>0</v>
      </c>
      <c r="R104" s="116">
        <v>1410</v>
      </c>
      <c r="S104" s="121">
        <v>58660308</v>
      </c>
      <c r="V104" s="121">
        <v>41603</v>
      </c>
      <c r="W104" s="121">
        <v>0</v>
      </c>
      <c r="X104" s="121">
        <v>0</v>
      </c>
      <c r="Y104" s="121">
        <v>0</v>
      </c>
      <c r="Z104" s="121">
        <v>0</v>
      </c>
      <c r="AA104" s="121">
        <v>0</v>
      </c>
      <c r="AB104" s="121">
        <v>41603</v>
      </c>
    </row>
    <row r="105" spans="2:28" x14ac:dyDescent="0.25">
      <c r="B105" t="s">
        <v>262</v>
      </c>
      <c r="C105" s="30">
        <f t="shared" ref="C105:C114" si="81">+L105*V105</f>
        <v>132440735</v>
      </c>
      <c r="D105" s="30">
        <f t="shared" si="75"/>
        <v>32984475</v>
      </c>
      <c r="E105" s="30">
        <f t="shared" si="76"/>
        <v>0</v>
      </c>
      <c r="F105" s="30">
        <f t="shared" si="77"/>
        <v>0</v>
      </c>
      <c r="G105" s="30">
        <f t="shared" si="78"/>
        <v>0</v>
      </c>
      <c r="H105" s="30">
        <f t="shared" si="79"/>
        <v>0</v>
      </c>
      <c r="I105" s="30">
        <f t="shared" si="80"/>
        <v>165424680</v>
      </c>
      <c r="K105" t="s">
        <v>262</v>
      </c>
      <c r="L105" s="116">
        <v>2765</v>
      </c>
      <c r="M105">
        <v>475</v>
      </c>
      <c r="N105">
        <v>0</v>
      </c>
      <c r="O105">
        <v>0</v>
      </c>
      <c r="P105">
        <v>0</v>
      </c>
      <c r="Q105">
        <v>0</v>
      </c>
      <c r="R105" s="116">
        <v>3240</v>
      </c>
      <c r="S105" s="116">
        <v>165424189</v>
      </c>
      <c r="V105" s="116">
        <v>47899</v>
      </c>
      <c r="W105" s="116">
        <v>69441</v>
      </c>
      <c r="X105">
        <v>0</v>
      </c>
      <c r="Y105">
        <v>0</v>
      </c>
      <c r="Z105">
        <v>0</v>
      </c>
      <c r="AA105">
        <v>0</v>
      </c>
      <c r="AB105" s="116">
        <v>51057</v>
      </c>
    </row>
    <row r="106" spans="2:28" x14ac:dyDescent="0.25">
      <c r="B106" t="s">
        <v>263</v>
      </c>
      <c r="C106" s="30">
        <f t="shared" si="81"/>
        <v>100668744</v>
      </c>
      <c r="D106" s="30">
        <f t="shared" si="75"/>
        <v>242917054</v>
      </c>
      <c r="E106" s="30">
        <f t="shared" si="76"/>
        <v>45895577</v>
      </c>
      <c r="F106" s="30">
        <f t="shared" si="77"/>
        <v>249774</v>
      </c>
      <c r="G106" s="30">
        <f t="shared" si="78"/>
        <v>0</v>
      </c>
      <c r="H106" s="30">
        <f t="shared" si="79"/>
        <v>0</v>
      </c>
      <c r="I106" s="30">
        <f t="shared" si="80"/>
        <v>389732412</v>
      </c>
      <c r="K106" t="s">
        <v>263</v>
      </c>
      <c r="L106" s="116">
        <v>1914</v>
      </c>
      <c r="M106" s="116">
        <v>3193</v>
      </c>
      <c r="N106">
        <v>559</v>
      </c>
      <c r="O106">
        <v>3</v>
      </c>
      <c r="P106">
        <v>0</v>
      </c>
      <c r="Q106">
        <v>0</v>
      </c>
      <c r="R106" s="116">
        <v>5669</v>
      </c>
      <c r="S106" s="116">
        <v>389729909</v>
      </c>
      <c r="V106" s="116">
        <v>52596</v>
      </c>
      <c r="W106" s="116">
        <v>76078</v>
      </c>
      <c r="X106" s="116">
        <v>82103</v>
      </c>
      <c r="Y106" s="116">
        <v>83258</v>
      </c>
      <c r="Z106">
        <v>0</v>
      </c>
      <c r="AA106">
        <v>0</v>
      </c>
      <c r="AB106" s="116">
        <v>68748</v>
      </c>
    </row>
    <row r="107" spans="2:28" x14ac:dyDescent="0.25">
      <c r="B107" t="s">
        <v>264</v>
      </c>
      <c r="C107" s="30">
        <f t="shared" si="81"/>
        <v>53408500</v>
      </c>
      <c r="D107" s="30">
        <f t="shared" si="75"/>
        <v>193697500</v>
      </c>
      <c r="E107" s="30">
        <f t="shared" si="76"/>
        <v>196680124</v>
      </c>
      <c r="F107" s="30">
        <f t="shared" si="77"/>
        <v>60206640</v>
      </c>
      <c r="G107" s="30">
        <f t="shared" si="78"/>
        <v>623946</v>
      </c>
      <c r="H107" s="30">
        <f t="shared" si="79"/>
        <v>0</v>
      </c>
      <c r="I107" s="30">
        <f t="shared" si="80"/>
        <v>504613095</v>
      </c>
      <c r="K107" t="s">
        <v>264</v>
      </c>
      <c r="L107">
        <v>958</v>
      </c>
      <c r="M107" s="116">
        <v>2500</v>
      </c>
      <c r="N107" s="116">
        <v>2381</v>
      </c>
      <c r="O107">
        <v>690</v>
      </c>
      <c r="P107">
        <v>6</v>
      </c>
      <c r="Q107">
        <v>0</v>
      </c>
      <c r="R107" s="116">
        <v>6535</v>
      </c>
      <c r="S107" s="116">
        <v>504614968</v>
      </c>
      <c r="V107" s="116">
        <v>55750</v>
      </c>
      <c r="W107" s="116">
        <v>77479</v>
      </c>
      <c r="X107" s="116">
        <v>82604</v>
      </c>
      <c r="Y107" s="116">
        <v>87256</v>
      </c>
      <c r="Z107" s="116">
        <v>103991</v>
      </c>
      <c r="AA107">
        <v>0</v>
      </c>
      <c r="AB107" s="116">
        <v>77217</v>
      </c>
    </row>
    <row r="108" spans="2:28" x14ac:dyDescent="0.25">
      <c r="B108" t="s">
        <v>265</v>
      </c>
      <c r="C108" s="30">
        <f t="shared" si="81"/>
        <v>37338324</v>
      </c>
      <c r="D108" s="30">
        <f t="shared" si="75"/>
        <v>136711060</v>
      </c>
      <c r="E108" s="30">
        <f t="shared" si="76"/>
        <v>167411262</v>
      </c>
      <c r="F108" s="30">
        <f t="shared" si="77"/>
        <v>209892000</v>
      </c>
      <c r="G108" s="30">
        <f t="shared" si="78"/>
        <v>55314164</v>
      </c>
      <c r="H108" s="30">
        <f t="shared" si="79"/>
        <v>753680</v>
      </c>
      <c r="I108" s="30">
        <f t="shared" si="80"/>
        <v>607419750</v>
      </c>
      <c r="K108" t="s">
        <v>265</v>
      </c>
      <c r="L108">
        <v>618</v>
      </c>
      <c r="M108" s="116">
        <v>1735</v>
      </c>
      <c r="N108" s="116">
        <v>2018</v>
      </c>
      <c r="O108" s="116">
        <v>2400</v>
      </c>
      <c r="P108">
        <v>596</v>
      </c>
      <c r="Q108">
        <v>8</v>
      </c>
      <c r="R108" s="116">
        <v>7375</v>
      </c>
      <c r="S108" s="116">
        <v>607422484</v>
      </c>
      <c r="V108" s="116">
        <v>60418</v>
      </c>
      <c r="W108" s="116">
        <v>78796</v>
      </c>
      <c r="X108" s="116">
        <v>82959</v>
      </c>
      <c r="Y108" s="116">
        <v>87455</v>
      </c>
      <c r="Z108" s="116">
        <v>92809</v>
      </c>
      <c r="AA108" s="116">
        <v>94210</v>
      </c>
      <c r="AB108" s="116">
        <v>82362</v>
      </c>
    </row>
    <row r="109" spans="2:28" x14ac:dyDescent="0.25">
      <c r="B109" t="s">
        <v>266</v>
      </c>
      <c r="C109" s="30">
        <f t="shared" si="81"/>
        <v>22803580</v>
      </c>
      <c r="D109" s="30">
        <f t="shared" si="75"/>
        <v>93822405</v>
      </c>
      <c r="E109" s="30">
        <f t="shared" si="76"/>
        <v>118524118</v>
      </c>
      <c r="F109" s="30">
        <f t="shared" si="77"/>
        <v>189732665</v>
      </c>
      <c r="G109" s="30">
        <f t="shared" si="78"/>
        <v>170043139</v>
      </c>
      <c r="H109" s="30">
        <f t="shared" si="79"/>
        <v>66458784</v>
      </c>
      <c r="I109" s="30">
        <f t="shared" si="80"/>
        <v>661388672</v>
      </c>
      <c r="K109" t="s">
        <v>266</v>
      </c>
      <c r="L109">
        <v>356</v>
      </c>
      <c r="M109" s="116">
        <v>1173</v>
      </c>
      <c r="N109" s="116">
        <v>1429</v>
      </c>
      <c r="O109" s="116">
        <v>2155</v>
      </c>
      <c r="P109" s="116">
        <v>1831</v>
      </c>
      <c r="Q109">
        <v>672</v>
      </c>
      <c r="R109" s="116">
        <v>7616</v>
      </c>
      <c r="S109" s="116">
        <v>661386437</v>
      </c>
      <c r="V109" s="116">
        <v>64055</v>
      </c>
      <c r="W109" s="116">
        <v>79985</v>
      </c>
      <c r="X109" s="116">
        <v>82942</v>
      </c>
      <c r="Y109" s="116">
        <v>88043</v>
      </c>
      <c r="Z109" s="116">
        <v>92869</v>
      </c>
      <c r="AA109" s="116">
        <v>98897</v>
      </c>
      <c r="AB109" s="116">
        <v>86842</v>
      </c>
    </row>
    <row r="110" spans="2:28" x14ac:dyDescent="0.25">
      <c r="B110" t="s">
        <v>46</v>
      </c>
      <c r="C110" s="30">
        <f t="shared" si="81"/>
        <v>16071948</v>
      </c>
      <c r="D110" s="30">
        <f t="shared" si="75"/>
        <v>63616800</v>
      </c>
      <c r="E110" s="30">
        <f t="shared" si="76"/>
        <v>73035180</v>
      </c>
      <c r="F110" s="30">
        <f t="shared" si="77"/>
        <v>106991956</v>
      </c>
      <c r="G110" s="30">
        <f t="shared" si="78"/>
        <v>96322122</v>
      </c>
      <c r="H110" s="30">
        <f t="shared" si="79"/>
        <v>92241588</v>
      </c>
      <c r="I110" s="30">
        <f t="shared" si="80"/>
        <v>448278987</v>
      </c>
      <c r="K110" t="s">
        <v>46</v>
      </c>
      <c r="L110">
        <v>228</v>
      </c>
      <c r="M110">
        <v>780</v>
      </c>
      <c r="N110">
        <v>873</v>
      </c>
      <c r="O110" s="116">
        <v>1228</v>
      </c>
      <c r="P110" s="116">
        <v>1053</v>
      </c>
      <c r="Q110">
        <v>947</v>
      </c>
      <c r="R110" s="116">
        <v>5109</v>
      </c>
      <c r="S110" s="116">
        <v>448279970</v>
      </c>
      <c r="V110" s="116">
        <v>70491</v>
      </c>
      <c r="W110" s="116">
        <v>81560</v>
      </c>
      <c r="X110" s="116">
        <v>83660</v>
      </c>
      <c r="Y110" s="116">
        <v>87127</v>
      </c>
      <c r="Z110" s="116">
        <v>91474</v>
      </c>
      <c r="AA110" s="116">
        <v>97404</v>
      </c>
      <c r="AB110" s="116">
        <v>87743</v>
      </c>
    </row>
    <row r="111" spans="2:28" x14ac:dyDescent="0.25">
      <c r="B111" t="s">
        <v>47</v>
      </c>
      <c r="C111" s="30">
        <f t="shared" si="81"/>
        <v>8637827</v>
      </c>
      <c r="D111" s="30">
        <f t="shared" si="75"/>
        <v>27092352</v>
      </c>
      <c r="E111" s="30">
        <f t="shared" si="76"/>
        <v>35443562</v>
      </c>
      <c r="F111" s="30">
        <f t="shared" si="77"/>
        <v>54383997</v>
      </c>
      <c r="G111" s="30">
        <f t="shared" si="78"/>
        <v>46860540</v>
      </c>
      <c r="H111" s="30">
        <f t="shared" si="79"/>
        <v>38488362</v>
      </c>
      <c r="I111" s="30">
        <f t="shared" si="80"/>
        <v>210906504</v>
      </c>
      <c r="K111" t="s">
        <v>47</v>
      </c>
      <c r="L111">
        <v>121</v>
      </c>
      <c r="M111">
        <v>336</v>
      </c>
      <c r="N111">
        <v>427</v>
      </c>
      <c r="O111">
        <v>631</v>
      </c>
      <c r="P111">
        <v>516</v>
      </c>
      <c r="Q111">
        <v>407</v>
      </c>
      <c r="R111" s="116">
        <v>2438</v>
      </c>
      <c r="S111" s="116">
        <v>210906634</v>
      </c>
      <c r="V111" s="116">
        <v>71387</v>
      </c>
      <c r="W111" s="116">
        <v>80632</v>
      </c>
      <c r="X111" s="116">
        <v>83006</v>
      </c>
      <c r="Y111" s="116">
        <v>86187</v>
      </c>
      <c r="Z111" s="116">
        <v>90815</v>
      </c>
      <c r="AA111" s="116">
        <v>94566</v>
      </c>
      <c r="AB111" s="116">
        <v>86508</v>
      </c>
    </row>
    <row r="112" spans="2:28" x14ac:dyDescent="0.25">
      <c r="B112" t="s">
        <v>48</v>
      </c>
      <c r="C112" s="30">
        <f t="shared" si="81"/>
        <v>3157440</v>
      </c>
      <c r="D112" s="30">
        <f t="shared" si="75"/>
        <v>10801070</v>
      </c>
      <c r="E112" s="30">
        <f t="shared" si="76"/>
        <v>14119612</v>
      </c>
      <c r="F112" s="30">
        <f t="shared" si="77"/>
        <v>21255444</v>
      </c>
      <c r="G112" s="30">
        <f t="shared" si="78"/>
        <v>14705550</v>
      </c>
      <c r="H112" s="30">
        <f t="shared" si="79"/>
        <v>12326310</v>
      </c>
      <c r="I112" s="30">
        <f t="shared" si="80"/>
        <v>76365184</v>
      </c>
      <c r="K112" t="s">
        <v>48</v>
      </c>
      <c r="L112">
        <v>44</v>
      </c>
      <c r="M112">
        <v>134</v>
      </c>
      <c r="N112">
        <v>169</v>
      </c>
      <c r="O112">
        <v>252</v>
      </c>
      <c r="P112">
        <v>162</v>
      </c>
      <c r="Q112">
        <v>135</v>
      </c>
      <c r="R112">
        <v>896</v>
      </c>
      <c r="S112" s="116">
        <v>76365239</v>
      </c>
      <c r="V112" s="116">
        <v>71760</v>
      </c>
      <c r="W112" s="116">
        <v>80605</v>
      </c>
      <c r="X112" s="116">
        <v>83548</v>
      </c>
      <c r="Y112" s="116">
        <v>84347</v>
      </c>
      <c r="Z112" s="116">
        <v>90775</v>
      </c>
      <c r="AA112" s="116">
        <v>91306</v>
      </c>
      <c r="AB112" s="116">
        <v>85229</v>
      </c>
    </row>
    <row r="113" spans="2:28" x14ac:dyDescent="0.25">
      <c r="B113" t="s">
        <v>644</v>
      </c>
      <c r="C113" s="30">
        <f t="shared" si="81"/>
        <v>956142</v>
      </c>
      <c r="D113" s="30">
        <f t="shared" si="75"/>
        <v>2067598</v>
      </c>
      <c r="E113" s="30">
        <f t="shared" si="76"/>
        <v>5020440</v>
      </c>
      <c r="F113" s="30">
        <f t="shared" si="77"/>
        <v>5576193</v>
      </c>
      <c r="G113" s="30">
        <f t="shared" si="78"/>
        <v>2779872</v>
      </c>
      <c r="H113" s="30">
        <f t="shared" si="79"/>
        <v>4340160</v>
      </c>
      <c r="I113" s="30">
        <f t="shared" si="80"/>
        <v>20740344</v>
      </c>
      <c r="K113" t="s">
        <v>644</v>
      </c>
      <c r="L113">
        <v>11</v>
      </c>
      <c r="M113">
        <v>26</v>
      </c>
      <c r="N113">
        <v>60</v>
      </c>
      <c r="O113">
        <v>63</v>
      </c>
      <c r="P113">
        <v>32</v>
      </c>
      <c r="Q113">
        <v>45</v>
      </c>
      <c r="R113">
        <v>237</v>
      </c>
      <c r="S113" s="116">
        <v>20740391</v>
      </c>
      <c r="V113" s="116">
        <v>86922</v>
      </c>
      <c r="W113" s="116">
        <v>79523</v>
      </c>
      <c r="X113" s="116">
        <v>83674</v>
      </c>
      <c r="Y113" s="116">
        <v>88511</v>
      </c>
      <c r="Z113" s="116">
        <v>86871</v>
      </c>
      <c r="AA113" s="116">
        <v>96448</v>
      </c>
      <c r="AB113" s="116">
        <v>87512</v>
      </c>
    </row>
    <row r="114" spans="2:28" x14ac:dyDescent="0.25">
      <c r="B114" t="s">
        <v>371</v>
      </c>
      <c r="C114" s="30">
        <f t="shared" si="81"/>
        <v>434140250</v>
      </c>
      <c r="D114" s="30">
        <f t="shared" si="75"/>
        <v>803708576</v>
      </c>
      <c r="E114" s="30">
        <f t="shared" si="76"/>
        <v>656133492</v>
      </c>
      <c r="F114" s="30">
        <f t="shared" si="77"/>
        <v>648289434</v>
      </c>
      <c r="G114" s="30">
        <f t="shared" si="78"/>
        <v>386648812</v>
      </c>
      <c r="H114" s="30">
        <f t="shared" si="79"/>
        <v>214609662</v>
      </c>
      <c r="I114" s="30">
        <f t="shared" si="80"/>
        <v>3143524250</v>
      </c>
      <c r="K114" t="s">
        <v>371</v>
      </c>
      <c r="L114" s="116">
        <v>8425</v>
      </c>
      <c r="M114" s="116">
        <v>10352</v>
      </c>
      <c r="N114" s="116">
        <v>7916</v>
      </c>
      <c r="O114" s="116">
        <v>7422</v>
      </c>
      <c r="P114" s="116">
        <v>4196</v>
      </c>
      <c r="Q114" s="116">
        <v>2214</v>
      </c>
      <c r="R114" s="116">
        <v>40525</v>
      </c>
      <c r="S114" s="116">
        <v>3143530530</v>
      </c>
      <c r="V114" s="121">
        <v>51530</v>
      </c>
      <c r="W114" s="121">
        <v>77638</v>
      </c>
      <c r="X114" s="121">
        <v>82887</v>
      </c>
      <c r="Y114" s="121">
        <v>87347</v>
      </c>
      <c r="Z114" s="121">
        <v>92147</v>
      </c>
      <c r="AA114" s="121">
        <v>96933</v>
      </c>
      <c r="AB114" s="121">
        <v>77570</v>
      </c>
    </row>
    <row r="117" spans="2:28" x14ac:dyDescent="0.25">
      <c r="L117" t="s">
        <v>486</v>
      </c>
    </row>
    <row r="119" spans="2:28" x14ac:dyDescent="0.25">
      <c r="B119" t="s">
        <v>379</v>
      </c>
      <c r="C119" s="30">
        <f>+L119*V119</f>
        <v>5371216</v>
      </c>
      <c r="D119" s="30">
        <f t="shared" ref="D119:D129" si="82">+M119*W119</f>
        <v>0</v>
      </c>
      <c r="E119" s="30">
        <f t="shared" ref="E119:E129" si="83">+N119*X119</f>
        <v>0</v>
      </c>
      <c r="F119" s="30">
        <f t="shared" ref="F119:F129" si="84">+O119*Y119</f>
        <v>0</v>
      </c>
      <c r="G119" s="30">
        <f t="shared" ref="G119:G129" si="85">+P119*Z119</f>
        <v>0</v>
      </c>
      <c r="H119" s="30">
        <f t="shared" ref="H119:H129" si="86">+Q119*AA119</f>
        <v>0</v>
      </c>
      <c r="I119" s="30">
        <f t="shared" ref="I119:I129" si="87">+R119*AB119</f>
        <v>5371216</v>
      </c>
      <c r="K119" t="s">
        <v>379</v>
      </c>
      <c r="L119">
        <v>74</v>
      </c>
      <c r="M119">
        <v>0</v>
      </c>
      <c r="N119">
        <v>0</v>
      </c>
      <c r="O119">
        <v>0</v>
      </c>
      <c r="P119">
        <v>0</v>
      </c>
      <c r="Q119">
        <v>0</v>
      </c>
      <c r="R119">
        <v>74</v>
      </c>
      <c r="S119" s="121">
        <v>5371204</v>
      </c>
      <c r="V119" s="121">
        <v>72584</v>
      </c>
      <c r="W119" s="121">
        <v>0</v>
      </c>
      <c r="X119" s="121">
        <v>0</v>
      </c>
      <c r="Y119" s="121">
        <v>0</v>
      </c>
      <c r="Z119" s="121">
        <v>0</v>
      </c>
      <c r="AA119" s="121">
        <v>0</v>
      </c>
      <c r="AB119" s="121">
        <v>72584</v>
      </c>
    </row>
    <row r="120" spans="2:28" x14ac:dyDescent="0.25">
      <c r="B120" t="s">
        <v>262</v>
      </c>
      <c r="C120" s="30">
        <f t="shared" ref="C120:C129" si="88">+L120*V120</f>
        <v>29121450</v>
      </c>
      <c r="D120" s="30">
        <f t="shared" si="82"/>
        <v>23736789</v>
      </c>
      <c r="E120" s="30">
        <f t="shared" si="83"/>
        <v>0</v>
      </c>
      <c r="F120" s="30">
        <f t="shared" si="84"/>
        <v>0</v>
      </c>
      <c r="G120" s="30">
        <f t="shared" si="85"/>
        <v>0</v>
      </c>
      <c r="H120" s="30">
        <f t="shared" si="86"/>
        <v>0</v>
      </c>
      <c r="I120" s="30">
        <f t="shared" si="87"/>
        <v>52858080</v>
      </c>
      <c r="K120" t="s">
        <v>262</v>
      </c>
      <c r="L120">
        <v>345</v>
      </c>
      <c r="M120">
        <v>223</v>
      </c>
      <c r="N120">
        <v>0</v>
      </c>
      <c r="O120">
        <v>0</v>
      </c>
      <c r="P120">
        <v>0</v>
      </c>
      <c r="Q120">
        <v>0</v>
      </c>
      <c r="R120">
        <v>568</v>
      </c>
      <c r="S120" s="116">
        <v>52858147</v>
      </c>
      <c r="V120" s="116">
        <v>84410</v>
      </c>
      <c r="W120" s="116">
        <v>106443</v>
      </c>
      <c r="X120">
        <v>0</v>
      </c>
      <c r="Y120">
        <v>0</v>
      </c>
      <c r="Z120">
        <v>0</v>
      </c>
      <c r="AA120">
        <v>0</v>
      </c>
      <c r="AB120" s="116">
        <v>93060</v>
      </c>
    </row>
    <row r="121" spans="2:28" x14ac:dyDescent="0.25">
      <c r="B121" t="s">
        <v>263</v>
      </c>
      <c r="C121" s="30">
        <f t="shared" si="88"/>
        <v>28282340</v>
      </c>
      <c r="D121" s="30">
        <f t="shared" si="82"/>
        <v>78839064</v>
      </c>
      <c r="E121" s="30">
        <f t="shared" si="83"/>
        <v>12691792</v>
      </c>
      <c r="F121" s="30">
        <f t="shared" si="84"/>
        <v>0</v>
      </c>
      <c r="G121" s="30">
        <f t="shared" si="85"/>
        <v>0</v>
      </c>
      <c r="H121" s="30">
        <f t="shared" si="86"/>
        <v>0</v>
      </c>
      <c r="I121" s="30">
        <f t="shared" si="87"/>
        <v>119813260</v>
      </c>
      <c r="K121" t="s">
        <v>263</v>
      </c>
      <c r="L121">
        <v>311</v>
      </c>
      <c r="M121">
        <v>738</v>
      </c>
      <c r="N121">
        <v>116</v>
      </c>
      <c r="O121">
        <v>0</v>
      </c>
      <c r="P121">
        <v>0</v>
      </c>
      <c r="Q121">
        <v>0</v>
      </c>
      <c r="R121" s="116">
        <v>1165</v>
      </c>
      <c r="S121" s="116">
        <v>119813006</v>
      </c>
      <c r="V121" s="116">
        <v>90940</v>
      </c>
      <c r="W121" s="116">
        <v>106828</v>
      </c>
      <c r="X121" s="116">
        <v>109412</v>
      </c>
      <c r="Y121">
        <v>0</v>
      </c>
      <c r="Z121">
        <v>0</v>
      </c>
      <c r="AA121">
        <v>0</v>
      </c>
      <c r="AB121" s="116">
        <v>102844</v>
      </c>
    </row>
    <row r="122" spans="2:28" x14ac:dyDescent="0.25">
      <c r="B122" t="s">
        <v>264</v>
      </c>
      <c r="C122" s="30">
        <f t="shared" si="88"/>
        <v>13645271</v>
      </c>
      <c r="D122" s="30">
        <f t="shared" si="82"/>
        <v>59946320</v>
      </c>
      <c r="E122" s="30">
        <f t="shared" si="83"/>
        <v>62937174</v>
      </c>
      <c r="F122" s="30">
        <f t="shared" si="84"/>
        <v>22444352</v>
      </c>
      <c r="G122" s="30">
        <f t="shared" si="85"/>
        <v>124500</v>
      </c>
      <c r="H122" s="30">
        <f t="shared" si="86"/>
        <v>0</v>
      </c>
      <c r="I122" s="30">
        <f t="shared" si="87"/>
        <v>159097509</v>
      </c>
      <c r="K122" t="s">
        <v>264</v>
      </c>
      <c r="L122">
        <v>149</v>
      </c>
      <c r="M122">
        <v>560</v>
      </c>
      <c r="N122">
        <v>573</v>
      </c>
      <c r="O122">
        <v>196</v>
      </c>
      <c r="P122">
        <v>1</v>
      </c>
      <c r="Q122">
        <v>0</v>
      </c>
      <c r="R122" s="116">
        <v>1479</v>
      </c>
      <c r="S122" s="116">
        <v>159097555</v>
      </c>
      <c r="V122" s="116">
        <v>91579</v>
      </c>
      <c r="W122" s="116">
        <v>107047</v>
      </c>
      <c r="X122" s="116">
        <v>109838</v>
      </c>
      <c r="Y122" s="116">
        <v>114512</v>
      </c>
      <c r="Z122" s="116">
        <v>124500</v>
      </c>
      <c r="AA122">
        <v>0</v>
      </c>
      <c r="AB122" s="116">
        <v>107571</v>
      </c>
    </row>
    <row r="123" spans="2:28" x14ac:dyDescent="0.25">
      <c r="B123" t="s">
        <v>265</v>
      </c>
      <c r="C123" s="30">
        <f t="shared" si="88"/>
        <v>4785438</v>
      </c>
      <c r="D123" s="30">
        <f t="shared" si="82"/>
        <v>28605516</v>
      </c>
      <c r="E123" s="30">
        <f t="shared" si="83"/>
        <v>59299010</v>
      </c>
      <c r="F123" s="30">
        <f t="shared" si="84"/>
        <v>75807606</v>
      </c>
      <c r="G123" s="30">
        <f t="shared" si="85"/>
        <v>29244279</v>
      </c>
      <c r="H123" s="30">
        <f t="shared" si="86"/>
        <v>0</v>
      </c>
      <c r="I123" s="30">
        <f t="shared" si="87"/>
        <v>197741503</v>
      </c>
      <c r="K123" t="s">
        <v>265</v>
      </c>
      <c r="L123">
        <v>49</v>
      </c>
      <c r="M123">
        <v>268</v>
      </c>
      <c r="N123">
        <v>541</v>
      </c>
      <c r="O123">
        <v>662</v>
      </c>
      <c r="P123">
        <v>239</v>
      </c>
      <c r="Q123">
        <v>0</v>
      </c>
      <c r="R123" s="116">
        <v>1759</v>
      </c>
      <c r="S123" s="116">
        <v>197741971</v>
      </c>
      <c r="V123" s="116">
        <v>97662</v>
      </c>
      <c r="W123" s="116">
        <v>106737</v>
      </c>
      <c r="X123" s="116">
        <v>109610</v>
      </c>
      <c r="Y123" s="116">
        <v>114513</v>
      </c>
      <c r="Z123" s="116">
        <v>122361</v>
      </c>
      <c r="AA123">
        <v>0</v>
      </c>
      <c r="AB123" s="116">
        <v>112417</v>
      </c>
    </row>
    <row r="124" spans="2:28" x14ac:dyDescent="0.25">
      <c r="B124" t="s">
        <v>266</v>
      </c>
      <c r="C124" s="30">
        <f t="shared" si="88"/>
        <v>0</v>
      </c>
      <c r="D124" s="30">
        <f t="shared" si="82"/>
        <v>1342116</v>
      </c>
      <c r="E124" s="30">
        <f t="shared" si="83"/>
        <v>21911142</v>
      </c>
      <c r="F124" s="30">
        <f t="shared" si="84"/>
        <v>49212306</v>
      </c>
      <c r="G124" s="30">
        <f t="shared" si="85"/>
        <v>48196591</v>
      </c>
      <c r="H124" s="30">
        <f t="shared" si="86"/>
        <v>43292275</v>
      </c>
      <c r="I124" s="30">
        <f t="shared" si="87"/>
        <v>163954178</v>
      </c>
      <c r="K124" t="s">
        <v>266</v>
      </c>
      <c r="L124">
        <v>0</v>
      </c>
      <c r="M124">
        <v>12</v>
      </c>
      <c r="N124">
        <v>202</v>
      </c>
      <c r="O124">
        <v>429</v>
      </c>
      <c r="P124">
        <v>401</v>
      </c>
      <c r="Q124">
        <v>325</v>
      </c>
      <c r="R124" s="116">
        <v>1369</v>
      </c>
      <c r="S124" s="116">
        <v>163954449</v>
      </c>
      <c r="V124">
        <v>0</v>
      </c>
      <c r="W124" s="116">
        <v>111843</v>
      </c>
      <c r="X124" s="116">
        <v>108471</v>
      </c>
      <c r="Y124" s="116">
        <v>114714</v>
      </c>
      <c r="Z124" s="116">
        <v>120191</v>
      </c>
      <c r="AA124" s="116">
        <v>133207</v>
      </c>
      <c r="AB124" s="116">
        <v>119762</v>
      </c>
    </row>
    <row r="125" spans="2:28" x14ac:dyDescent="0.25">
      <c r="B125" t="s">
        <v>46</v>
      </c>
      <c r="C125" s="30">
        <f t="shared" si="88"/>
        <v>73320</v>
      </c>
      <c r="D125" s="30">
        <f t="shared" si="82"/>
        <v>0</v>
      </c>
      <c r="E125" s="30">
        <f t="shared" si="83"/>
        <v>473556</v>
      </c>
      <c r="F125" s="30">
        <f t="shared" si="84"/>
        <v>12260010</v>
      </c>
      <c r="G125" s="30">
        <f t="shared" si="85"/>
        <v>20845071</v>
      </c>
      <c r="H125" s="30">
        <f t="shared" si="86"/>
        <v>51877818</v>
      </c>
      <c r="I125" s="30">
        <f t="shared" si="87"/>
        <v>85529520</v>
      </c>
      <c r="K125" t="s">
        <v>46</v>
      </c>
      <c r="L125">
        <v>1</v>
      </c>
      <c r="M125">
        <v>0</v>
      </c>
      <c r="N125">
        <v>4</v>
      </c>
      <c r="O125">
        <v>105</v>
      </c>
      <c r="P125">
        <v>171</v>
      </c>
      <c r="Q125">
        <v>389</v>
      </c>
      <c r="R125">
        <v>670</v>
      </c>
      <c r="S125" s="116">
        <v>85529718</v>
      </c>
      <c r="V125" s="116">
        <v>73320</v>
      </c>
      <c r="W125">
        <v>0</v>
      </c>
      <c r="X125" s="116">
        <v>118389</v>
      </c>
      <c r="Y125" s="116">
        <v>116762</v>
      </c>
      <c r="Z125" s="116">
        <v>121901</v>
      </c>
      <c r="AA125" s="116">
        <v>133362</v>
      </c>
      <c r="AB125" s="116">
        <v>127656</v>
      </c>
    </row>
    <row r="126" spans="2:28" x14ac:dyDescent="0.25">
      <c r="B126" t="s">
        <v>47</v>
      </c>
      <c r="C126" s="30">
        <f t="shared" si="88"/>
        <v>0</v>
      </c>
      <c r="D126" s="30">
        <f t="shared" si="82"/>
        <v>0</v>
      </c>
      <c r="E126" s="30">
        <f t="shared" si="83"/>
        <v>138386</v>
      </c>
      <c r="F126" s="30">
        <f t="shared" si="84"/>
        <v>1139517</v>
      </c>
      <c r="G126" s="30">
        <f t="shared" si="85"/>
        <v>2664879</v>
      </c>
      <c r="H126" s="30">
        <f t="shared" si="86"/>
        <v>14567904</v>
      </c>
      <c r="I126" s="30">
        <f t="shared" si="87"/>
        <v>18510769</v>
      </c>
      <c r="K126" t="s">
        <v>47</v>
      </c>
      <c r="L126">
        <v>0</v>
      </c>
      <c r="M126">
        <v>0</v>
      </c>
      <c r="N126">
        <v>1</v>
      </c>
      <c r="O126">
        <v>9</v>
      </c>
      <c r="P126">
        <v>21</v>
      </c>
      <c r="Q126">
        <v>108</v>
      </c>
      <c r="R126">
        <v>139</v>
      </c>
      <c r="S126" s="116">
        <v>18510725</v>
      </c>
      <c r="V126">
        <v>0</v>
      </c>
      <c r="W126">
        <v>0</v>
      </c>
      <c r="X126" s="116">
        <v>138386</v>
      </c>
      <c r="Y126" s="116">
        <v>126613</v>
      </c>
      <c r="Z126" s="116">
        <v>126899</v>
      </c>
      <c r="AA126" s="116">
        <v>134888</v>
      </c>
      <c r="AB126" s="116">
        <v>133171</v>
      </c>
    </row>
    <row r="127" spans="2:28" x14ac:dyDescent="0.25">
      <c r="B127" t="s">
        <v>48</v>
      </c>
      <c r="C127" s="30">
        <f t="shared" si="88"/>
        <v>0</v>
      </c>
      <c r="D127" s="30">
        <f t="shared" si="82"/>
        <v>0</v>
      </c>
      <c r="E127" s="30">
        <f t="shared" si="83"/>
        <v>0</v>
      </c>
      <c r="F127" s="30">
        <f t="shared" si="84"/>
        <v>0</v>
      </c>
      <c r="G127" s="30">
        <f t="shared" si="85"/>
        <v>0</v>
      </c>
      <c r="H127" s="30">
        <f t="shared" si="86"/>
        <v>0</v>
      </c>
      <c r="I127" s="30">
        <f t="shared" si="87"/>
        <v>0</v>
      </c>
      <c r="K127" t="s">
        <v>48</v>
      </c>
      <c r="L127">
        <v>0</v>
      </c>
      <c r="M127">
        <v>0</v>
      </c>
      <c r="N127">
        <v>0</v>
      </c>
      <c r="O127">
        <v>0</v>
      </c>
      <c r="P127">
        <v>0</v>
      </c>
      <c r="Q127">
        <v>0</v>
      </c>
      <c r="R127">
        <v>0</v>
      </c>
      <c r="S127">
        <v>0</v>
      </c>
      <c r="V127">
        <v>0</v>
      </c>
      <c r="W127">
        <v>0</v>
      </c>
      <c r="X127">
        <v>0</v>
      </c>
      <c r="Y127">
        <v>0</v>
      </c>
      <c r="Z127">
        <v>0</v>
      </c>
      <c r="AA127">
        <v>0</v>
      </c>
      <c r="AB127">
        <v>0</v>
      </c>
    </row>
    <row r="128" spans="2:28" x14ac:dyDescent="0.25">
      <c r="B128" t="s">
        <v>644</v>
      </c>
      <c r="C128" s="30">
        <f t="shared" si="88"/>
        <v>0</v>
      </c>
      <c r="D128" s="30">
        <f t="shared" si="82"/>
        <v>0</v>
      </c>
      <c r="E128" s="30">
        <f t="shared" si="83"/>
        <v>0</v>
      </c>
      <c r="F128" s="30">
        <f t="shared" si="84"/>
        <v>0</v>
      </c>
      <c r="G128" s="30">
        <f t="shared" si="85"/>
        <v>0</v>
      </c>
      <c r="H128" s="30">
        <f t="shared" si="86"/>
        <v>0</v>
      </c>
      <c r="I128" s="30">
        <f t="shared" si="87"/>
        <v>0</v>
      </c>
      <c r="K128" t="s">
        <v>644</v>
      </c>
      <c r="L128">
        <v>0</v>
      </c>
      <c r="M128">
        <v>0</v>
      </c>
      <c r="N128">
        <v>0</v>
      </c>
      <c r="O128">
        <v>0</v>
      </c>
      <c r="P128">
        <v>0</v>
      </c>
      <c r="Q128">
        <v>0</v>
      </c>
      <c r="R128">
        <v>0</v>
      </c>
      <c r="S128">
        <v>0</v>
      </c>
      <c r="V128">
        <v>0</v>
      </c>
      <c r="W128">
        <v>0</v>
      </c>
      <c r="X128">
        <v>0</v>
      </c>
      <c r="Y128">
        <v>0</v>
      </c>
      <c r="Z128">
        <v>0</v>
      </c>
      <c r="AA128">
        <v>0</v>
      </c>
      <c r="AB128">
        <v>0</v>
      </c>
    </row>
    <row r="129" spans="2:28" x14ac:dyDescent="0.25">
      <c r="B129" t="s">
        <v>371</v>
      </c>
      <c r="C129" s="30">
        <f t="shared" si="88"/>
        <v>81279139</v>
      </c>
      <c r="D129" s="30">
        <f t="shared" si="82"/>
        <v>192469268</v>
      </c>
      <c r="E129" s="30">
        <f t="shared" si="83"/>
        <v>157450653</v>
      </c>
      <c r="F129" s="30">
        <f t="shared" si="84"/>
        <v>160864221</v>
      </c>
      <c r="G129" s="30">
        <f t="shared" si="85"/>
        <v>101075387</v>
      </c>
      <c r="H129" s="30">
        <f t="shared" si="86"/>
        <v>109737822</v>
      </c>
      <c r="I129" s="30">
        <f t="shared" si="87"/>
        <v>802879788</v>
      </c>
      <c r="K129" t="s">
        <v>371</v>
      </c>
      <c r="L129">
        <v>929</v>
      </c>
      <c r="M129" s="116">
        <v>1801</v>
      </c>
      <c r="N129" s="116">
        <v>1437</v>
      </c>
      <c r="O129" s="116">
        <v>1401</v>
      </c>
      <c r="P129">
        <v>833</v>
      </c>
      <c r="Q129">
        <v>822</v>
      </c>
      <c r="R129" s="116">
        <v>7223</v>
      </c>
      <c r="S129" s="121">
        <v>802876775</v>
      </c>
      <c r="V129" s="121">
        <v>87491</v>
      </c>
      <c r="W129" s="121">
        <v>106868</v>
      </c>
      <c r="X129" s="121">
        <v>109569</v>
      </c>
      <c r="Y129" s="121">
        <v>114821</v>
      </c>
      <c r="Z129" s="121">
        <v>121339</v>
      </c>
      <c r="AA129" s="121">
        <v>133501</v>
      </c>
      <c r="AB129" s="121">
        <v>111156</v>
      </c>
    </row>
  </sheetData>
  <hyperlinks>
    <hyperlink ref="A1" location="TOC!A1" display="TOC" xr:uid="{00000000-0004-0000-0C00-000000000000}"/>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P186"/>
  <sheetViews>
    <sheetView workbookViewId="0">
      <selection activeCell="I6" sqref="I6:I16"/>
    </sheetView>
  </sheetViews>
  <sheetFormatPr defaultRowHeight="15" x14ac:dyDescent="0.25"/>
  <cols>
    <col min="2" max="7" width="9.7109375" customWidth="1"/>
    <col min="8" max="8" width="10.140625" customWidth="1"/>
    <col min="9" max="9" width="15.85546875" customWidth="1"/>
    <col min="10" max="10" width="10.5703125" bestFit="1" customWidth="1"/>
    <col min="11" max="11" width="16.7109375" customWidth="1"/>
    <col min="12" max="12" width="12.42578125" customWidth="1"/>
    <col min="13" max="13" width="8.140625" customWidth="1"/>
    <col min="14" max="14" width="15.28515625" bestFit="1" customWidth="1"/>
    <col min="15" max="15" width="10.5703125" bestFit="1" customWidth="1"/>
  </cols>
  <sheetData>
    <row r="1" spans="1:16" x14ac:dyDescent="0.25">
      <c r="A1" s="1" t="s">
        <v>0</v>
      </c>
    </row>
    <row r="2" spans="1:16" x14ac:dyDescent="0.25">
      <c r="B2" t="s">
        <v>406</v>
      </c>
      <c r="I2" t="s">
        <v>433</v>
      </c>
    </row>
    <row r="3" spans="1:16" x14ac:dyDescent="0.25">
      <c r="A3" t="s">
        <v>393</v>
      </c>
    </row>
    <row r="4" spans="1:16" x14ac:dyDescent="0.25">
      <c r="B4" t="s">
        <v>370</v>
      </c>
      <c r="I4" t="s">
        <v>371</v>
      </c>
    </row>
    <row r="5" spans="1:16" x14ac:dyDescent="0.25">
      <c r="A5" t="s">
        <v>108</v>
      </c>
      <c r="B5" t="s">
        <v>372</v>
      </c>
      <c r="C5" t="s">
        <v>373</v>
      </c>
      <c r="D5" t="s">
        <v>374</v>
      </c>
      <c r="E5" t="s">
        <v>375</v>
      </c>
      <c r="F5" t="s">
        <v>376</v>
      </c>
      <c r="G5" t="s">
        <v>377</v>
      </c>
      <c r="H5" t="s">
        <v>371</v>
      </c>
      <c r="I5" t="s">
        <v>378</v>
      </c>
      <c r="J5" t="s">
        <v>404</v>
      </c>
      <c r="L5" t="s">
        <v>436</v>
      </c>
      <c r="M5" t="s">
        <v>437</v>
      </c>
      <c r="N5" t="s">
        <v>74</v>
      </c>
      <c r="O5" t="s">
        <v>404</v>
      </c>
      <c r="P5" t="s">
        <v>405</v>
      </c>
    </row>
    <row r="6" spans="1:16" x14ac:dyDescent="0.25">
      <c r="A6" t="s">
        <v>379</v>
      </c>
      <c r="B6" s="30">
        <f>+B28+B44+B60+B78+B94+B110+B128+B144+B160</f>
        <v>20147</v>
      </c>
      <c r="C6" s="30">
        <f t="shared" ref="C6:I6" si="0">+C28+C44+C60+C78+C94+C110+C128+C144+C160</f>
        <v>63</v>
      </c>
      <c r="D6" s="30">
        <f t="shared" si="0"/>
        <v>0</v>
      </c>
      <c r="E6" s="30">
        <f t="shared" si="0"/>
        <v>0</v>
      </c>
      <c r="F6" s="30">
        <f t="shared" si="0"/>
        <v>0</v>
      </c>
      <c r="G6" s="30">
        <f t="shared" si="0"/>
        <v>0</v>
      </c>
      <c r="H6" s="30">
        <f t="shared" si="0"/>
        <v>20210</v>
      </c>
      <c r="I6" s="30">
        <f t="shared" si="0"/>
        <v>658640353</v>
      </c>
      <c r="J6" s="30">
        <f>+I6/H6</f>
        <v>32589.824492825333</v>
      </c>
      <c r="K6" t="s">
        <v>395</v>
      </c>
      <c r="L6" s="31">
        <f>+H38</f>
        <v>163609</v>
      </c>
      <c r="M6" s="36">
        <f>+L6/L$18</f>
        <v>0.20445885741778669</v>
      </c>
      <c r="N6" s="31">
        <f>+I38</f>
        <v>10595766756</v>
      </c>
      <c r="O6" s="31">
        <f>+N6/L6</f>
        <v>64762.737722252445</v>
      </c>
    </row>
    <row r="7" spans="1:16" x14ac:dyDescent="0.25">
      <c r="A7" t="s">
        <v>262</v>
      </c>
      <c r="B7" s="30">
        <f t="shared" ref="B7:I7" si="1">+B29+B45+B61+B79+B95+B111+B129+B145+B161</f>
        <v>50463</v>
      </c>
      <c r="C7" s="30">
        <f t="shared" si="1"/>
        <v>8133</v>
      </c>
      <c r="D7" s="30">
        <f t="shared" si="1"/>
        <v>164</v>
      </c>
      <c r="E7" s="30">
        <f t="shared" si="1"/>
        <v>0</v>
      </c>
      <c r="F7" s="30">
        <f t="shared" si="1"/>
        <v>0</v>
      </c>
      <c r="G7" s="30">
        <f t="shared" si="1"/>
        <v>0</v>
      </c>
      <c r="H7" s="30">
        <f t="shared" si="1"/>
        <v>58760</v>
      </c>
      <c r="I7" s="30">
        <f t="shared" si="1"/>
        <v>2502109893</v>
      </c>
      <c r="J7" s="30">
        <f t="shared" ref="J7:J16" si="2">+I7/H7</f>
        <v>42581.856586113005</v>
      </c>
      <c r="K7" t="s">
        <v>396</v>
      </c>
      <c r="L7" s="31">
        <f>+H54</f>
        <v>4977</v>
      </c>
      <c r="M7" s="36">
        <f t="shared" ref="M7:M14" si="3">+L7/L$18</f>
        <v>6.2196562130953943E-3</v>
      </c>
      <c r="N7" s="31">
        <f>+I54</f>
        <v>298617874</v>
      </c>
      <c r="O7" s="31">
        <f t="shared" ref="O7:O14" si="4">+N7/L7</f>
        <v>59999.572835041188</v>
      </c>
    </row>
    <row r="8" spans="1:16" x14ac:dyDescent="0.25">
      <c r="A8" t="s">
        <v>263</v>
      </c>
      <c r="B8" s="30">
        <f t="shared" ref="B8:I8" si="5">+B30+B46+B62+B80+B96+B112+B130+B146+B162</f>
        <v>45935</v>
      </c>
      <c r="C8" s="30">
        <f t="shared" si="5"/>
        <v>29699</v>
      </c>
      <c r="D8" s="30">
        <f t="shared" si="5"/>
        <v>7043</v>
      </c>
      <c r="E8" s="30">
        <f t="shared" si="5"/>
        <v>286</v>
      </c>
      <c r="F8" s="30">
        <f t="shared" si="5"/>
        <v>0</v>
      </c>
      <c r="G8" s="30">
        <f t="shared" si="5"/>
        <v>0</v>
      </c>
      <c r="H8" s="30">
        <f t="shared" si="5"/>
        <v>82963</v>
      </c>
      <c r="I8" s="30">
        <f t="shared" si="5"/>
        <v>4487066745</v>
      </c>
      <c r="J8" s="30">
        <f t="shared" si="2"/>
        <v>54085.155370466353</v>
      </c>
      <c r="K8" t="s">
        <v>397</v>
      </c>
      <c r="L8" s="31">
        <f>+H70</f>
        <v>11104</v>
      </c>
      <c r="M8" s="36">
        <f t="shared" si="3"/>
        <v>1.3876444161183697E-2</v>
      </c>
      <c r="N8" s="31">
        <f>+I70</f>
        <v>599908508</v>
      </c>
      <c r="O8" s="31">
        <f t="shared" si="4"/>
        <v>54026.342579250719</v>
      </c>
    </row>
    <row r="9" spans="1:16" x14ac:dyDescent="0.25">
      <c r="A9" t="s">
        <v>264</v>
      </c>
      <c r="B9" s="30">
        <f t="shared" ref="B9:I9" si="6">+B31+B47+B63+B81+B97+B113+B131+B147+B163</f>
        <v>34407</v>
      </c>
      <c r="C9" s="30">
        <f t="shared" si="6"/>
        <v>29459</v>
      </c>
      <c r="D9" s="30">
        <f t="shared" si="6"/>
        <v>21463</v>
      </c>
      <c r="E9" s="30">
        <f t="shared" si="6"/>
        <v>6263</v>
      </c>
      <c r="F9" s="30">
        <f t="shared" si="6"/>
        <v>232</v>
      </c>
      <c r="G9" s="30">
        <f t="shared" si="6"/>
        <v>0</v>
      </c>
      <c r="H9" s="30">
        <f t="shared" si="6"/>
        <v>91824</v>
      </c>
      <c r="I9" s="30">
        <f t="shared" si="6"/>
        <v>5562967210</v>
      </c>
      <c r="J9" s="30">
        <f t="shared" si="2"/>
        <v>60582.932675553231</v>
      </c>
      <c r="K9" t="s">
        <v>398</v>
      </c>
      <c r="L9" s="31">
        <f>+H88</f>
        <v>26096</v>
      </c>
      <c r="M9" s="36">
        <f t="shared" si="3"/>
        <v>3.2611643266412985E-2</v>
      </c>
      <c r="N9" s="31">
        <f>+I88</f>
        <v>2012401156</v>
      </c>
      <c r="O9" s="31">
        <f t="shared" si="4"/>
        <v>77115.311005518088</v>
      </c>
    </row>
    <row r="10" spans="1:16" x14ac:dyDescent="0.25">
      <c r="A10" t="s">
        <v>265</v>
      </c>
      <c r="B10" s="30">
        <f t="shared" ref="B10:I10" si="7">+B32+B48+B64+B82+B98+B114+B132+B148+B164</f>
        <v>29376</v>
      </c>
      <c r="C10" s="30">
        <f t="shared" si="7"/>
        <v>25883</v>
      </c>
      <c r="D10" s="30">
        <f t="shared" si="7"/>
        <v>23563</v>
      </c>
      <c r="E10" s="30">
        <f t="shared" si="7"/>
        <v>17505</v>
      </c>
      <c r="F10" s="30">
        <f t="shared" si="7"/>
        <v>4313</v>
      </c>
      <c r="G10" s="30">
        <f t="shared" si="7"/>
        <v>263</v>
      </c>
      <c r="H10" s="30">
        <f t="shared" si="7"/>
        <v>100903</v>
      </c>
      <c r="I10" s="30">
        <f t="shared" si="7"/>
        <v>6478638950</v>
      </c>
      <c r="J10" s="30">
        <f t="shared" si="2"/>
        <v>64206.603867080266</v>
      </c>
      <c r="K10" t="s">
        <v>399</v>
      </c>
      <c r="L10" s="31">
        <f>+H104</f>
        <v>7223</v>
      </c>
      <c r="M10" s="36">
        <f t="shared" si="3"/>
        <v>9.0264369755250224E-3</v>
      </c>
      <c r="N10" s="31">
        <f>+I104</f>
        <v>802876775</v>
      </c>
      <c r="O10" s="112">
        <f t="shared" si="4"/>
        <v>111155.58286030735</v>
      </c>
    </row>
    <row r="11" spans="1:16" x14ac:dyDescent="0.25">
      <c r="A11" t="s">
        <v>266</v>
      </c>
      <c r="B11" s="30">
        <f t="shared" ref="B11:I11" si="8">+B33+B49+B65+B83+B99+B115+B133+B149+B165</f>
        <v>27718</v>
      </c>
      <c r="C11" s="30">
        <f t="shared" si="8"/>
        <v>24734</v>
      </c>
      <c r="D11" s="30">
        <f t="shared" si="8"/>
        <v>22987</v>
      </c>
      <c r="E11" s="30">
        <f t="shared" si="8"/>
        <v>19784</v>
      </c>
      <c r="F11" s="30">
        <f t="shared" si="8"/>
        <v>12575</v>
      </c>
      <c r="G11" s="30">
        <f t="shared" si="8"/>
        <v>6344</v>
      </c>
      <c r="H11" s="30">
        <f t="shared" si="8"/>
        <v>114142</v>
      </c>
      <c r="I11" s="30">
        <f t="shared" si="8"/>
        <v>7443267755</v>
      </c>
      <c r="J11" s="30">
        <f t="shared" si="2"/>
        <v>65210.595179688455</v>
      </c>
      <c r="K11" t="s">
        <v>400</v>
      </c>
      <c r="L11" s="31">
        <f>+H120</f>
        <v>40525</v>
      </c>
      <c r="M11" s="36">
        <f t="shared" si="3"/>
        <v>5.0643272661380523E-2</v>
      </c>
      <c r="N11" s="31">
        <f>+I120</f>
        <v>3143530529</v>
      </c>
      <c r="O11" s="31">
        <f t="shared" si="4"/>
        <v>77570.154941394198</v>
      </c>
    </row>
    <row r="12" spans="1:16" x14ac:dyDescent="0.25">
      <c r="A12" t="s">
        <v>46</v>
      </c>
      <c r="B12" s="30">
        <f t="shared" ref="B12:I12" si="9">+B34+B50+B66+B84+B100+B116+B134+B150+B166</f>
        <v>24888</v>
      </c>
      <c r="C12" s="30">
        <f t="shared" si="9"/>
        <v>25029</v>
      </c>
      <c r="D12" s="30">
        <f t="shared" si="9"/>
        <v>23563</v>
      </c>
      <c r="E12" s="30">
        <f t="shared" si="9"/>
        <v>19869</v>
      </c>
      <c r="F12" s="30">
        <f t="shared" si="9"/>
        <v>13461</v>
      </c>
      <c r="G12" s="30">
        <f t="shared" si="9"/>
        <v>18477</v>
      </c>
      <c r="H12" s="30">
        <f t="shared" si="9"/>
        <v>125287</v>
      </c>
      <c r="I12" s="30">
        <f t="shared" si="9"/>
        <v>7955444793</v>
      </c>
      <c r="J12" s="30">
        <f t="shared" si="2"/>
        <v>63497.767469889135</v>
      </c>
      <c r="K12" t="s">
        <v>401</v>
      </c>
      <c r="L12" s="31">
        <f>+H138</f>
        <v>297951</v>
      </c>
      <c r="M12" s="36">
        <f t="shared" si="3"/>
        <v>0.37234333701988864</v>
      </c>
      <c r="N12" s="31">
        <f>+I138</f>
        <v>11403577694</v>
      </c>
      <c r="O12" s="31">
        <f t="shared" si="4"/>
        <v>38273.33250769422</v>
      </c>
    </row>
    <row r="13" spans="1:16" x14ac:dyDescent="0.25">
      <c r="A13" t="s">
        <v>47</v>
      </c>
      <c r="B13" s="30">
        <f t="shared" ref="B13:I13" si="10">+B35+B51+B67+B85+B101+B117+B135+B151+B167</f>
        <v>18052</v>
      </c>
      <c r="C13" s="30">
        <f t="shared" si="10"/>
        <v>20561</v>
      </c>
      <c r="D13" s="30">
        <f t="shared" si="10"/>
        <v>21032</v>
      </c>
      <c r="E13" s="30">
        <f t="shared" si="10"/>
        <v>18263</v>
      </c>
      <c r="F13" s="30">
        <f t="shared" si="10"/>
        <v>11490</v>
      </c>
      <c r="G13" s="30">
        <f t="shared" si="10"/>
        <v>19626</v>
      </c>
      <c r="H13" s="30">
        <f t="shared" si="10"/>
        <v>109024</v>
      </c>
      <c r="I13" s="30">
        <f t="shared" si="10"/>
        <v>6644706691</v>
      </c>
      <c r="J13" s="30">
        <f t="shared" si="2"/>
        <v>60947.192278764305</v>
      </c>
      <c r="K13" t="s">
        <v>402</v>
      </c>
      <c r="L13" s="31">
        <f>+H154</f>
        <v>199564</v>
      </c>
      <c r="M13" s="36">
        <f t="shared" si="3"/>
        <v>0.24939109353228237</v>
      </c>
      <c r="N13" s="31">
        <f>+I154</f>
        <v>13727024334</v>
      </c>
      <c r="O13" s="31">
        <f t="shared" si="4"/>
        <v>68785.073129422133</v>
      </c>
    </row>
    <row r="14" spans="1:16" x14ac:dyDescent="0.25">
      <c r="A14" t="s">
        <v>48</v>
      </c>
      <c r="B14" s="30">
        <f t="shared" ref="B14:I14" si="11">+B36+B52+B68+B86+B102+B118+B136+B152+B168</f>
        <v>9704</v>
      </c>
      <c r="C14" s="30">
        <f t="shared" si="11"/>
        <v>12995</v>
      </c>
      <c r="D14" s="30">
        <f t="shared" si="11"/>
        <v>13780</v>
      </c>
      <c r="E14" s="30">
        <f t="shared" si="11"/>
        <v>12152</v>
      </c>
      <c r="F14" s="30">
        <f t="shared" si="11"/>
        <v>7489</v>
      </c>
      <c r="G14" s="30">
        <f t="shared" si="11"/>
        <v>11592</v>
      </c>
      <c r="H14" s="30">
        <f t="shared" si="11"/>
        <v>67712</v>
      </c>
      <c r="I14" s="30">
        <f t="shared" si="11"/>
        <v>4030415554</v>
      </c>
      <c r="J14" s="30">
        <f t="shared" si="2"/>
        <v>59522.914018194708</v>
      </c>
      <c r="K14" t="s">
        <v>403</v>
      </c>
      <c r="L14" s="31">
        <f>+H170</f>
        <v>49156</v>
      </c>
      <c r="M14" s="36">
        <f t="shared" si="3"/>
        <v>6.1429258752444683E-2</v>
      </c>
      <c r="N14" s="31">
        <f>+I170</f>
        <v>4874355305</v>
      </c>
      <c r="O14" s="31">
        <f t="shared" si="4"/>
        <v>99160.94281471234</v>
      </c>
    </row>
    <row r="15" spans="1:16" x14ac:dyDescent="0.25">
      <c r="A15" t="s">
        <v>381</v>
      </c>
      <c r="B15" s="30">
        <f t="shared" ref="B15:I15" si="12">+B37+B53+B69+B87+B103+B119+B137+B153+B169</f>
        <v>4649</v>
      </c>
      <c r="C15" s="30">
        <f t="shared" si="12"/>
        <v>6113</v>
      </c>
      <c r="D15" s="30">
        <f t="shared" si="12"/>
        <v>6065</v>
      </c>
      <c r="E15" s="30">
        <f t="shared" si="12"/>
        <v>5030</v>
      </c>
      <c r="F15" s="30">
        <f t="shared" si="12"/>
        <v>3032</v>
      </c>
      <c r="G15" s="30">
        <f t="shared" si="12"/>
        <v>4491</v>
      </c>
      <c r="H15" s="30">
        <f t="shared" si="12"/>
        <v>29380</v>
      </c>
      <c r="I15" s="30">
        <f t="shared" si="12"/>
        <v>1694800987</v>
      </c>
      <c r="J15" s="30">
        <f t="shared" si="2"/>
        <v>57685.533934649422</v>
      </c>
    </row>
    <row r="16" spans="1:16" x14ac:dyDescent="0.25">
      <c r="A16" t="s">
        <v>371</v>
      </c>
      <c r="B16" s="30">
        <f t="shared" ref="B16:I16" si="13">+B38+B54+B70+B88+B104+B120+B138+B154+B170</f>
        <v>265339</v>
      </c>
      <c r="C16" s="30">
        <f t="shared" si="13"/>
        <v>182669</v>
      </c>
      <c r="D16" s="30">
        <f t="shared" si="13"/>
        <v>139660</v>
      </c>
      <c r="E16" s="30">
        <f t="shared" si="13"/>
        <v>99152</v>
      </c>
      <c r="F16" s="30">
        <f t="shared" si="13"/>
        <v>52592</v>
      </c>
      <c r="G16" s="30">
        <f t="shared" si="13"/>
        <v>60793</v>
      </c>
      <c r="H16" s="30">
        <f t="shared" si="13"/>
        <v>800205</v>
      </c>
      <c r="I16" s="30">
        <f t="shared" si="13"/>
        <v>47458058931</v>
      </c>
      <c r="J16" s="30">
        <f t="shared" si="2"/>
        <v>59307.376148611918</v>
      </c>
    </row>
    <row r="18" spans="1:15" x14ac:dyDescent="0.25">
      <c r="A18" t="s">
        <v>394</v>
      </c>
      <c r="H18" s="31">
        <f>+SUM(B6:G15)</f>
        <v>800205</v>
      </c>
      <c r="I18" s="31">
        <f>+SUM(I6:I15)</f>
        <v>47458058931</v>
      </c>
      <c r="J18" s="31"/>
      <c r="L18" s="31">
        <f>+SUM(L6:L15)</f>
        <v>800205</v>
      </c>
      <c r="M18" s="36">
        <f t="shared" ref="M18" si="14">+L18/L$18</f>
        <v>1</v>
      </c>
      <c r="N18" s="31">
        <f>+SUM(N6:N15)</f>
        <v>47458058931</v>
      </c>
      <c r="O18" s="124">
        <f>+N18/L18</f>
        <v>59307.376148611918</v>
      </c>
    </row>
    <row r="24" spans="1:15" x14ac:dyDescent="0.25">
      <c r="A24" t="s">
        <v>368</v>
      </c>
    </row>
    <row r="25" spans="1:15" x14ac:dyDescent="0.25">
      <c r="A25" t="s">
        <v>369</v>
      </c>
    </row>
    <row r="26" spans="1:15" x14ac:dyDescent="0.25">
      <c r="B26" t="s">
        <v>370</v>
      </c>
      <c r="I26" t="s">
        <v>371</v>
      </c>
    </row>
    <row r="27" spans="1:15" x14ac:dyDescent="0.25">
      <c r="A27" t="s">
        <v>108</v>
      </c>
      <c r="B27" t="s">
        <v>372</v>
      </c>
      <c r="C27" t="s">
        <v>373</v>
      </c>
      <c r="D27" t="s">
        <v>374</v>
      </c>
      <c r="E27" t="s">
        <v>375</v>
      </c>
      <c r="F27" t="s">
        <v>376</v>
      </c>
      <c r="G27" t="s">
        <v>377</v>
      </c>
      <c r="H27" t="s">
        <v>371</v>
      </c>
      <c r="I27" t="s">
        <v>378</v>
      </c>
    </row>
    <row r="28" spans="1:15" x14ac:dyDescent="0.25">
      <c r="A28" t="s">
        <v>379</v>
      </c>
      <c r="B28" s="30">
        <v>2601</v>
      </c>
      <c r="C28" s="30">
        <v>8</v>
      </c>
      <c r="D28" s="30"/>
      <c r="E28" s="30"/>
      <c r="F28" s="30"/>
      <c r="G28" s="30"/>
      <c r="H28" s="30">
        <v>2609</v>
      </c>
      <c r="I28" s="30">
        <v>88256301</v>
      </c>
      <c r="J28" s="30">
        <f>+I28/H28</f>
        <v>33827.635492525871</v>
      </c>
    </row>
    <row r="29" spans="1:15" x14ac:dyDescent="0.25">
      <c r="A29" t="s">
        <v>262</v>
      </c>
      <c r="B29" s="30">
        <v>9677</v>
      </c>
      <c r="C29" s="30">
        <v>1244</v>
      </c>
      <c r="D29" s="30">
        <v>20</v>
      </c>
      <c r="E29" s="30"/>
      <c r="F29" s="30"/>
      <c r="G29" s="30"/>
      <c r="H29" s="30">
        <v>10941</v>
      </c>
      <c r="I29" s="30">
        <v>476352746</v>
      </c>
      <c r="J29" s="30">
        <f t="shared" ref="J29:J38" si="15">+I29/H29</f>
        <v>43538.318800840876</v>
      </c>
    </row>
    <row r="30" spans="1:15" x14ac:dyDescent="0.25">
      <c r="A30" t="s">
        <v>263</v>
      </c>
      <c r="B30" s="30">
        <v>9790</v>
      </c>
      <c r="C30" s="30">
        <v>5032</v>
      </c>
      <c r="D30" s="30">
        <v>962</v>
      </c>
      <c r="E30" s="30">
        <v>75</v>
      </c>
      <c r="F30" s="30"/>
      <c r="G30" s="30"/>
      <c r="H30" s="30">
        <v>15859</v>
      </c>
      <c r="I30" s="30">
        <v>849497151</v>
      </c>
      <c r="J30" s="30">
        <f t="shared" si="15"/>
        <v>53565.618954536854</v>
      </c>
    </row>
    <row r="31" spans="1:15" x14ac:dyDescent="0.25">
      <c r="A31" t="s">
        <v>264</v>
      </c>
      <c r="B31" s="30">
        <v>7283</v>
      </c>
      <c r="C31" s="30">
        <v>5475</v>
      </c>
      <c r="D31" s="30">
        <v>3465</v>
      </c>
      <c r="E31" s="30">
        <v>1065</v>
      </c>
      <c r="F31" s="30">
        <v>77</v>
      </c>
      <c r="G31" s="30"/>
      <c r="H31" s="30">
        <v>17365</v>
      </c>
      <c r="I31" s="30">
        <v>1053542653</v>
      </c>
      <c r="J31" s="30">
        <f t="shared" si="15"/>
        <v>60670.466628275266</v>
      </c>
    </row>
    <row r="32" spans="1:15" x14ac:dyDescent="0.25">
      <c r="A32" t="s">
        <v>265</v>
      </c>
      <c r="B32" s="30">
        <v>5685</v>
      </c>
      <c r="C32" s="30">
        <v>5062</v>
      </c>
      <c r="D32" s="30">
        <v>4497</v>
      </c>
      <c r="E32" s="30">
        <v>3141</v>
      </c>
      <c r="F32" s="30">
        <v>796</v>
      </c>
      <c r="G32" s="30">
        <v>74</v>
      </c>
      <c r="H32" s="30">
        <v>19255</v>
      </c>
      <c r="I32" s="30">
        <v>1267598524</v>
      </c>
      <c r="J32" s="30">
        <f t="shared" si="15"/>
        <v>65832.174707868093</v>
      </c>
    </row>
    <row r="33" spans="1:10" x14ac:dyDescent="0.25">
      <c r="A33" t="s">
        <v>266</v>
      </c>
      <c r="B33" s="30">
        <v>5042</v>
      </c>
      <c r="C33" s="30">
        <v>4547</v>
      </c>
      <c r="D33" s="30">
        <v>4862</v>
      </c>
      <c r="E33" s="30">
        <v>4010</v>
      </c>
      <c r="F33" s="30">
        <v>2640</v>
      </c>
      <c r="G33" s="30">
        <v>1406</v>
      </c>
      <c r="H33" s="30">
        <v>22507</v>
      </c>
      <c r="I33" s="30">
        <v>1541800081</v>
      </c>
      <c r="J33" s="30">
        <f t="shared" si="15"/>
        <v>68503.135957702048</v>
      </c>
    </row>
    <row r="34" spans="1:10" x14ac:dyDescent="0.25">
      <c r="A34" t="s">
        <v>46</v>
      </c>
      <c r="B34" s="30">
        <v>4683</v>
      </c>
      <c r="C34" s="30">
        <v>4302</v>
      </c>
      <c r="D34" s="30">
        <v>4593</v>
      </c>
      <c r="E34" s="30">
        <v>4344</v>
      </c>
      <c r="F34" s="30">
        <v>3327</v>
      </c>
      <c r="G34" s="30">
        <v>5599</v>
      </c>
      <c r="H34" s="30">
        <v>26848</v>
      </c>
      <c r="I34" s="30">
        <v>1887093728</v>
      </c>
      <c r="J34" s="30">
        <f t="shared" si="15"/>
        <v>70288.056019070325</v>
      </c>
    </row>
    <row r="35" spans="1:10" x14ac:dyDescent="0.25">
      <c r="A35" t="s">
        <v>47</v>
      </c>
      <c r="B35" s="30">
        <v>3769</v>
      </c>
      <c r="C35" s="30">
        <v>3609</v>
      </c>
      <c r="D35" s="30">
        <v>4007</v>
      </c>
      <c r="E35" s="30">
        <v>3808</v>
      </c>
      <c r="F35" s="30">
        <v>2793</v>
      </c>
      <c r="G35" s="30">
        <v>7047</v>
      </c>
      <c r="H35" s="30">
        <v>25033</v>
      </c>
      <c r="I35" s="30">
        <v>1765326645</v>
      </c>
      <c r="J35" s="30">
        <f t="shared" si="15"/>
        <v>70519.979427156155</v>
      </c>
    </row>
    <row r="36" spans="1:10" x14ac:dyDescent="0.25">
      <c r="A36" t="s">
        <v>48</v>
      </c>
      <c r="B36" s="30">
        <v>2255</v>
      </c>
      <c r="C36" s="30">
        <v>2523</v>
      </c>
      <c r="D36" s="30">
        <v>2762</v>
      </c>
      <c r="E36" s="30">
        <v>2444</v>
      </c>
      <c r="F36" s="30">
        <v>1774</v>
      </c>
      <c r="G36" s="30">
        <v>4102</v>
      </c>
      <c r="H36" s="30">
        <v>15860</v>
      </c>
      <c r="I36" s="30">
        <v>1135401847</v>
      </c>
      <c r="J36" s="30">
        <f t="shared" si="15"/>
        <v>71589.019356872639</v>
      </c>
    </row>
    <row r="37" spans="1:10" x14ac:dyDescent="0.25">
      <c r="A37" t="s">
        <v>381</v>
      </c>
      <c r="B37" s="30">
        <v>1106</v>
      </c>
      <c r="C37" s="30">
        <v>1372</v>
      </c>
      <c r="D37" s="30">
        <v>1306</v>
      </c>
      <c r="E37" s="30">
        <v>1181</v>
      </c>
      <c r="F37" s="30">
        <v>749</v>
      </c>
      <c r="G37" s="30">
        <v>1618</v>
      </c>
      <c r="H37" s="30">
        <v>7332</v>
      </c>
      <c r="I37" s="30">
        <v>530897080</v>
      </c>
      <c r="J37" s="30">
        <f t="shared" si="15"/>
        <v>72408.221494817233</v>
      </c>
    </row>
    <row r="38" spans="1:10" x14ac:dyDescent="0.25">
      <c r="A38" t="s">
        <v>371</v>
      </c>
      <c r="B38" s="30">
        <v>51891</v>
      </c>
      <c r="C38" s="30">
        <v>33174</v>
      </c>
      <c r="D38" s="30">
        <v>26474</v>
      </c>
      <c r="E38" s="30">
        <v>20068</v>
      </c>
      <c r="F38" s="30">
        <v>12156</v>
      </c>
      <c r="G38" s="30">
        <v>19846</v>
      </c>
      <c r="H38" s="30">
        <v>163609</v>
      </c>
      <c r="I38" s="30">
        <v>10595766756</v>
      </c>
      <c r="J38" s="30">
        <f t="shared" si="15"/>
        <v>64762.737722252445</v>
      </c>
    </row>
    <row r="39" spans="1:10" x14ac:dyDescent="0.25">
      <c r="A39" t="s">
        <v>382</v>
      </c>
    </row>
    <row r="40" spans="1:10" x14ac:dyDescent="0.25">
      <c r="A40" t="s">
        <v>383</v>
      </c>
    </row>
    <row r="41" spans="1:10" x14ac:dyDescent="0.25">
      <c r="A41" t="s">
        <v>384</v>
      </c>
    </row>
    <row r="42" spans="1:10" x14ac:dyDescent="0.25">
      <c r="B42" t="s">
        <v>370</v>
      </c>
      <c r="I42" t="s">
        <v>371</v>
      </c>
    </row>
    <row r="43" spans="1:10" x14ac:dyDescent="0.25">
      <c r="A43" t="s">
        <v>108</v>
      </c>
      <c r="B43" t="s">
        <v>372</v>
      </c>
      <c r="C43" t="s">
        <v>373</v>
      </c>
      <c r="D43" t="s">
        <v>374</v>
      </c>
      <c r="E43" t="s">
        <v>375</v>
      </c>
      <c r="F43" t="s">
        <v>376</v>
      </c>
      <c r="G43" t="s">
        <v>377</v>
      </c>
      <c r="H43" t="s">
        <v>371</v>
      </c>
      <c r="I43" t="s">
        <v>378</v>
      </c>
    </row>
    <row r="44" spans="1:10" x14ac:dyDescent="0.25">
      <c r="A44" t="s">
        <v>379</v>
      </c>
      <c r="B44" s="30">
        <v>5</v>
      </c>
      <c r="C44" s="30"/>
      <c r="D44" s="30"/>
      <c r="E44" s="30"/>
      <c r="F44" s="30"/>
      <c r="G44" s="30"/>
      <c r="H44" s="30">
        <v>5</v>
      </c>
      <c r="I44" s="30">
        <v>205648</v>
      </c>
      <c r="J44" s="30">
        <f>+I44/H44</f>
        <v>41129.599999999999</v>
      </c>
    </row>
    <row r="45" spans="1:10" x14ac:dyDescent="0.25">
      <c r="A45" t="s">
        <v>262</v>
      </c>
      <c r="B45" s="30">
        <v>21</v>
      </c>
      <c r="C45" s="30">
        <v>1</v>
      </c>
      <c r="D45" s="30"/>
      <c r="E45" s="30"/>
      <c r="F45" s="30"/>
      <c r="G45" s="30"/>
      <c r="H45" s="30">
        <v>22</v>
      </c>
      <c r="I45" s="30">
        <v>958732</v>
      </c>
      <c r="J45" s="30">
        <f t="shared" ref="J45:J54" si="16">+I45/H45</f>
        <v>43578.727272727272</v>
      </c>
    </row>
    <row r="46" spans="1:10" x14ac:dyDescent="0.25">
      <c r="A46" t="s">
        <v>263</v>
      </c>
      <c r="B46" s="30">
        <v>27</v>
      </c>
      <c r="C46" s="30">
        <v>7</v>
      </c>
      <c r="D46" s="30">
        <v>3</v>
      </c>
      <c r="E46" s="30">
        <v>2</v>
      </c>
      <c r="F46" s="30"/>
      <c r="G46" s="30"/>
      <c r="H46" s="30">
        <v>39</v>
      </c>
      <c r="I46" s="30">
        <v>2194530</v>
      </c>
      <c r="J46" s="30">
        <f t="shared" si="16"/>
        <v>56270</v>
      </c>
    </row>
    <row r="47" spans="1:10" x14ac:dyDescent="0.25">
      <c r="A47" t="s">
        <v>264</v>
      </c>
      <c r="B47" s="30">
        <v>29</v>
      </c>
      <c r="C47" s="30">
        <v>21</v>
      </c>
      <c r="D47" s="30">
        <v>30</v>
      </c>
      <c r="E47" s="30">
        <v>129</v>
      </c>
      <c r="F47" s="30">
        <v>1</v>
      </c>
      <c r="G47" s="30"/>
      <c r="H47" s="30">
        <v>210</v>
      </c>
      <c r="I47" s="30">
        <v>12275796</v>
      </c>
      <c r="J47" s="30">
        <f t="shared" si="16"/>
        <v>58456.171428571426</v>
      </c>
    </row>
    <row r="48" spans="1:10" x14ac:dyDescent="0.25">
      <c r="A48" t="s">
        <v>265</v>
      </c>
      <c r="B48" s="30">
        <v>33</v>
      </c>
      <c r="C48" s="30">
        <v>33</v>
      </c>
      <c r="D48" s="30">
        <v>65</v>
      </c>
      <c r="E48" s="30">
        <v>370</v>
      </c>
      <c r="F48" s="30">
        <v>115</v>
      </c>
      <c r="G48" s="30">
        <v>4</v>
      </c>
      <c r="H48" s="30">
        <v>620</v>
      </c>
      <c r="I48" s="30">
        <v>37245140</v>
      </c>
      <c r="J48" s="30">
        <f t="shared" si="16"/>
        <v>60072.806451612902</v>
      </c>
    </row>
    <row r="49" spans="1:10" x14ac:dyDescent="0.25">
      <c r="A49" t="s">
        <v>266</v>
      </c>
      <c r="B49" s="30">
        <v>33</v>
      </c>
      <c r="C49" s="30">
        <v>33</v>
      </c>
      <c r="D49" s="30">
        <v>76</v>
      </c>
      <c r="E49" s="30">
        <v>445</v>
      </c>
      <c r="F49" s="30">
        <v>347</v>
      </c>
      <c r="G49" s="30">
        <v>85</v>
      </c>
      <c r="H49" s="30">
        <v>1019</v>
      </c>
      <c r="I49" s="30">
        <v>61494210</v>
      </c>
      <c r="J49" s="30">
        <f t="shared" si="16"/>
        <v>60347.605495583906</v>
      </c>
    </row>
    <row r="50" spans="1:10" x14ac:dyDescent="0.25">
      <c r="A50" t="s">
        <v>46</v>
      </c>
      <c r="B50" s="30">
        <v>18</v>
      </c>
      <c r="C50" s="30">
        <v>26</v>
      </c>
      <c r="D50" s="30">
        <v>53</v>
      </c>
      <c r="E50" s="30">
        <v>424</v>
      </c>
      <c r="F50" s="30">
        <v>342</v>
      </c>
      <c r="G50" s="30">
        <v>279</v>
      </c>
      <c r="H50" s="30">
        <v>1142</v>
      </c>
      <c r="I50" s="30">
        <v>69566793</v>
      </c>
      <c r="J50" s="30">
        <f t="shared" si="16"/>
        <v>60916.631348511386</v>
      </c>
    </row>
    <row r="51" spans="1:10" x14ac:dyDescent="0.25">
      <c r="A51" t="s">
        <v>47</v>
      </c>
      <c r="B51" s="30">
        <v>23</v>
      </c>
      <c r="C51" s="30">
        <v>23</v>
      </c>
      <c r="D51" s="30">
        <v>39</v>
      </c>
      <c r="E51" s="30">
        <v>338</v>
      </c>
      <c r="F51" s="30">
        <v>280</v>
      </c>
      <c r="G51" s="30">
        <v>291</v>
      </c>
      <c r="H51" s="30">
        <v>994</v>
      </c>
      <c r="I51" s="30">
        <v>58434969</v>
      </c>
      <c r="J51" s="30">
        <f t="shared" si="16"/>
        <v>58787.695171026156</v>
      </c>
    </row>
    <row r="52" spans="1:10" x14ac:dyDescent="0.25">
      <c r="A52" t="s">
        <v>48</v>
      </c>
      <c r="B52" s="30">
        <v>10</v>
      </c>
      <c r="C52" s="30">
        <v>18</v>
      </c>
      <c r="D52" s="30">
        <v>38</v>
      </c>
      <c r="E52" s="30">
        <v>222</v>
      </c>
      <c r="F52" s="30">
        <v>153</v>
      </c>
      <c r="G52" s="30">
        <v>209</v>
      </c>
      <c r="H52" s="30">
        <v>650</v>
      </c>
      <c r="I52" s="30">
        <v>39420528</v>
      </c>
      <c r="J52" s="30">
        <f t="shared" si="16"/>
        <v>60646.966153846151</v>
      </c>
    </row>
    <row r="53" spans="1:10" x14ac:dyDescent="0.25">
      <c r="A53" t="s">
        <v>381</v>
      </c>
      <c r="B53" s="30">
        <v>12</v>
      </c>
      <c r="C53" s="30">
        <v>11</v>
      </c>
      <c r="D53" s="30">
        <v>15</v>
      </c>
      <c r="E53" s="30">
        <v>97</v>
      </c>
      <c r="F53" s="30">
        <v>62</v>
      </c>
      <c r="G53" s="30">
        <v>79</v>
      </c>
      <c r="H53" s="30">
        <v>276</v>
      </c>
      <c r="I53" s="30">
        <v>16821528</v>
      </c>
      <c r="J53" s="30">
        <f t="shared" si="16"/>
        <v>60947.565217391304</v>
      </c>
    </row>
    <row r="54" spans="1:10" x14ac:dyDescent="0.25">
      <c r="A54" t="s">
        <v>371</v>
      </c>
      <c r="B54" s="30">
        <v>211</v>
      </c>
      <c r="C54" s="30">
        <v>173</v>
      </c>
      <c r="D54" s="30">
        <v>319</v>
      </c>
      <c r="E54" s="30">
        <v>2027</v>
      </c>
      <c r="F54" s="30">
        <v>1300</v>
      </c>
      <c r="G54" s="30">
        <v>947</v>
      </c>
      <c r="H54" s="30">
        <v>4977</v>
      </c>
      <c r="I54" s="30">
        <v>298617874</v>
      </c>
      <c r="J54" s="30">
        <f t="shared" si="16"/>
        <v>59999.572835041188</v>
      </c>
    </row>
    <row r="55" spans="1:10" x14ac:dyDescent="0.25">
      <c r="A55" t="s">
        <v>382</v>
      </c>
    </row>
    <row r="56" spans="1:10" x14ac:dyDescent="0.25">
      <c r="A56" t="s">
        <v>383</v>
      </c>
    </row>
    <row r="57" spans="1:10" x14ac:dyDescent="0.25">
      <c r="A57" t="s">
        <v>385</v>
      </c>
    </row>
    <row r="58" spans="1:10" x14ac:dyDescent="0.25">
      <c r="B58" t="s">
        <v>370</v>
      </c>
      <c r="I58" t="s">
        <v>371</v>
      </c>
    </row>
    <row r="59" spans="1:10" x14ac:dyDescent="0.25">
      <c r="A59" t="s">
        <v>108</v>
      </c>
      <c r="B59" t="s">
        <v>372</v>
      </c>
      <c r="C59" t="s">
        <v>373</v>
      </c>
      <c r="D59" t="s">
        <v>374</v>
      </c>
      <c r="E59" t="s">
        <v>375</v>
      </c>
      <c r="F59" t="s">
        <v>376</v>
      </c>
      <c r="G59" t="s">
        <v>377</v>
      </c>
      <c r="H59" t="s">
        <v>371</v>
      </c>
      <c r="I59" t="s">
        <v>378</v>
      </c>
    </row>
    <row r="60" spans="1:10" x14ac:dyDescent="0.25">
      <c r="A60" t="s">
        <v>379</v>
      </c>
      <c r="B60" s="30">
        <v>233</v>
      </c>
      <c r="C60" s="30"/>
      <c r="D60" s="30"/>
      <c r="E60" s="30"/>
      <c r="F60" s="30"/>
      <c r="G60" s="30"/>
      <c r="H60" s="30">
        <v>233</v>
      </c>
      <c r="I60" s="30">
        <v>7556125</v>
      </c>
      <c r="J60" s="30">
        <f>+I60/H60</f>
        <v>32429.721030042918</v>
      </c>
    </row>
    <row r="61" spans="1:10" x14ac:dyDescent="0.25">
      <c r="A61" t="s">
        <v>262</v>
      </c>
      <c r="B61" s="30">
        <v>695</v>
      </c>
      <c r="C61" s="30">
        <v>188</v>
      </c>
      <c r="D61" s="30">
        <v>2</v>
      </c>
      <c r="E61" s="30"/>
      <c r="F61" s="30"/>
      <c r="G61" s="30"/>
      <c r="H61" s="30">
        <v>885</v>
      </c>
      <c r="I61" s="30">
        <v>36579825</v>
      </c>
      <c r="J61" s="30">
        <f t="shared" ref="J61:J70" si="17">+I61/H61</f>
        <v>41333.135593220337</v>
      </c>
    </row>
    <row r="62" spans="1:10" x14ac:dyDescent="0.25">
      <c r="A62" t="s">
        <v>263</v>
      </c>
      <c r="B62" s="30">
        <v>709</v>
      </c>
      <c r="C62" s="30">
        <v>525</v>
      </c>
      <c r="D62" s="30">
        <v>60</v>
      </c>
      <c r="E62" s="30"/>
      <c r="F62" s="30"/>
      <c r="G62" s="30"/>
      <c r="H62" s="30">
        <v>1294</v>
      </c>
      <c r="I62" s="30">
        <v>60675531</v>
      </c>
      <c r="J62" s="30">
        <f t="shared" si="17"/>
        <v>46889.90030911901</v>
      </c>
    </row>
    <row r="63" spans="1:10" x14ac:dyDescent="0.25">
      <c r="A63" t="s">
        <v>264</v>
      </c>
      <c r="B63" s="30">
        <v>527</v>
      </c>
      <c r="C63" s="30">
        <v>496</v>
      </c>
      <c r="D63" s="30">
        <v>182</v>
      </c>
      <c r="E63" s="30">
        <v>58</v>
      </c>
      <c r="F63" s="30">
        <v>2</v>
      </c>
      <c r="G63" s="30"/>
      <c r="H63" s="30">
        <v>1265</v>
      </c>
      <c r="I63" s="30">
        <v>65677536</v>
      </c>
      <c r="J63" s="30">
        <f t="shared" si="17"/>
        <v>51919.000790513834</v>
      </c>
    </row>
    <row r="64" spans="1:10" x14ac:dyDescent="0.25">
      <c r="A64" t="s">
        <v>265</v>
      </c>
      <c r="B64" s="30">
        <v>507</v>
      </c>
      <c r="C64" s="30">
        <v>481</v>
      </c>
      <c r="D64" s="30">
        <v>258</v>
      </c>
      <c r="E64" s="30">
        <v>158</v>
      </c>
      <c r="F64" s="30">
        <v>35</v>
      </c>
      <c r="G64" s="30">
        <v>5</v>
      </c>
      <c r="H64" s="30">
        <v>1444</v>
      </c>
      <c r="I64" s="30">
        <v>80404176</v>
      </c>
      <c r="J64" s="30">
        <f t="shared" si="17"/>
        <v>55681.562326869804</v>
      </c>
    </row>
    <row r="65" spans="1:10" x14ac:dyDescent="0.25">
      <c r="A65" t="s">
        <v>266</v>
      </c>
      <c r="B65" s="30">
        <v>495</v>
      </c>
      <c r="C65" s="30">
        <v>515</v>
      </c>
      <c r="D65" s="30">
        <v>297</v>
      </c>
      <c r="E65" s="30">
        <v>226</v>
      </c>
      <c r="F65" s="30">
        <v>114</v>
      </c>
      <c r="G65" s="30">
        <v>42</v>
      </c>
      <c r="H65" s="30">
        <v>1689</v>
      </c>
      <c r="I65" s="30">
        <v>95565270</v>
      </c>
      <c r="J65" s="30">
        <f t="shared" si="17"/>
        <v>56580.976909413854</v>
      </c>
    </row>
    <row r="66" spans="1:10" x14ac:dyDescent="0.25">
      <c r="A66" t="s">
        <v>46</v>
      </c>
      <c r="B66" s="30">
        <v>464</v>
      </c>
      <c r="C66" s="30">
        <v>518</v>
      </c>
      <c r="D66" s="30">
        <v>284</v>
      </c>
      <c r="E66" s="30">
        <v>264</v>
      </c>
      <c r="F66" s="30">
        <v>167</v>
      </c>
      <c r="G66" s="30">
        <v>142</v>
      </c>
      <c r="H66" s="30">
        <v>1839</v>
      </c>
      <c r="I66" s="30">
        <v>107352430</v>
      </c>
      <c r="J66" s="30">
        <f t="shared" si="17"/>
        <v>58375.437737901033</v>
      </c>
    </row>
    <row r="67" spans="1:10" x14ac:dyDescent="0.25">
      <c r="A67" t="s">
        <v>47</v>
      </c>
      <c r="B67" s="30">
        <v>274</v>
      </c>
      <c r="C67" s="30">
        <v>394</v>
      </c>
      <c r="D67" s="30">
        <v>233</v>
      </c>
      <c r="E67" s="30">
        <v>237</v>
      </c>
      <c r="F67" s="30">
        <v>134</v>
      </c>
      <c r="G67" s="30">
        <v>116</v>
      </c>
      <c r="H67" s="30">
        <v>1388</v>
      </c>
      <c r="I67" s="30">
        <v>80759734</v>
      </c>
      <c r="J67" s="30">
        <f t="shared" si="17"/>
        <v>58184.246397694522</v>
      </c>
    </row>
    <row r="68" spans="1:10" x14ac:dyDescent="0.25">
      <c r="A68" t="s">
        <v>48</v>
      </c>
      <c r="B68" s="30">
        <v>158</v>
      </c>
      <c r="C68" s="30">
        <v>230</v>
      </c>
      <c r="D68" s="30">
        <v>140</v>
      </c>
      <c r="E68" s="30">
        <v>114</v>
      </c>
      <c r="F68" s="30">
        <v>46</v>
      </c>
      <c r="G68" s="30">
        <v>49</v>
      </c>
      <c r="H68" s="30">
        <v>737</v>
      </c>
      <c r="I68" s="30">
        <v>43845871</v>
      </c>
      <c r="J68" s="30">
        <f t="shared" si="17"/>
        <v>59492.36227951153</v>
      </c>
    </row>
    <row r="69" spans="1:10" x14ac:dyDescent="0.25">
      <c r="A69" t="s">
        <v>381</v>
      </c>
      <c r="B69" s="30">
        <v>56</v>
      </c>
      <c r="C69" s="30">
        <v>110</v>
      </c>
      <c r="D69" s="30">
        <v>61</v>
      </c>
      <c r="E69" s="30">
        <v>65</v>
      </c>
      <c r="F69" s="30">
        <v>25</v>
      </c>
      <c r="G69" s="30">
        <v>13</v>
      </c>
      <c r="H69" s="30">
        <v>330</v>
      </c>
      <c r="I69" s="30">
        <v>21492010</v>
      </c>
      <c r="J69" s="30">
        <f t="shared" si="17"/>
        <v>65127.303030303032</v>
      </c>
    </row>
    <row r="70" spans="1:10" x14ac:dyDescent="0.25">
      <c r="A70" t="s">
        <v>371</v>
      </c>
      <c r="B70" s="30">
        <v>4118</v>
      </c>
      <c r="C70" s="30">
        <v>3457</v>
      </c>
      <c r="D70" s="30">
        <v>1517</v>
      </c>
      <c r="E70" s="30">
        <v>1122</v>
      </c>
      <c r="F70" s="30">
        <v>523</v>
      </c>
      <c r="G70" s="30">
        <v>367</v>
      </c>
      <c r="H70" s="30">
        <v>11104</v>
      </c>
      <c r="I70" s="30">
        <v>599908508</v>
      </c>
      <c r="J70" s="30">
        <f t="shared" si="17"/>
        <v>54026.342579250719</v>
      </c>
    </row>
    <row r="71" spans="1:10" x14ac:dyDescent="0.25">
      <c r="A71" t="s">
        <v>382</v>
      </c>
    </row>
    <row r="72" spans="1:10" x14ac:dyDescent="0.25">
      <c r="A72" t="s">
        <v>383</v>
      </c>
    </row>
    <row r="74" spans="1:10" x14ac:dyDescent="0.25">
      <c r="A74" t="s">
        <v>386</v>
      </c>
    </row>
    <row r="75" spans="1:10" x14ac:dyDescent="0.25">
      <c r="A75" t="s">
        <v>387</v>
      </c>
    </row>
    <row r="76" spans="1:10" x14ac:dyDescent="0.25">
      <c r="B76" t="s">
        <v>370</v>
      </c>
      <c r="I76" t="s">
        <v>371</v>
      </c>
    </row>
    <row r="77" spans="1:10" x14ac:dyDescent="0.25">
      <c r="A77" t="s">
        <v>108</v>
      </c>
      <c r="B77" t="s">
        <v>372</v>
      </c>
      <c r="C77" t="s">
        <v>373</v>
      </c>
      <c r="D77" t="s">
        <v>374</v>
      </c>
      <c r="E77" t="s">
        <v>375</v>
      </c>
      <c r="F77" t="s">
        <v>376</v>
      </c>
      <c r="G77" t="s">
        <v>377</v>
      </c>
      <c r="H77" t="s">
        <v>371</v>
      </c>
      <c r="I77" t="s">
        <v>378</v>
      </c>
    </row>
    <row r="78" spans="1:10" x14ac:dyDescent="0.25">
      <c r="A78" t="s">
        <v>379</v>
      </c>
      <c r="B78" s="30">
        <v>311</v>
      </c>
      <c r="C78" s="30"/>
      <c r="D78" s="30"/>
      <c r="E78" s="30"/>
      <c r="F78" s="30"/>
      <c r="G78" s="30"/>
      <c r="H78" s="30">
        <v>311</v>
      </c>
      <c r="I78" s="30">
        <v>13733490</v>
      </c>
      <c r="J78" s="30">
        <f>+I78/H78</f>
        <v>44159.13183279743</v>
      </c>
    </row>
    <row r="79" spans="1:10" x14ac:dyDescent="0.25">
      <c r="A79" t="s">
        <v>262</v>
      </c>
      <c r="B79" s="30">
        <v>1432</v>
      </c>
      <c r="C79" s="30">
        <v>227</v>
      </c>
      <c r="D79" s="30">
        <v>3</v>
      </c>
      <c r="E79" s="30"/>
      <c r="F79" s="30"/>
      <c r="G79" s="30"/>
      <c r="H79" s="30">
        <v>1662</v>
      </c>
      <c r="I79" s="30">
        <v>93739148</v>
      </c>
      <c r="J79" s="30">
        <f t="shared" ref="J79:J88" si="18">+I79/H79</f>
        <v>56401.412755716003</v>
      </c>
    </row>
    <row r="80" spans="1:10" x14ac:dyDescent="0.25">
      <c r="A80" t="s">
        <v>263</v>
      </c>
      <c r="B80" s="30">
        <v>1725</v>
      </c>
      <c r="C80" s="30">
        <v>797</v>
      </c>
      <c r="D80" s="30">
        <v>116</v>
      </c>
      <c r="E80" s="30">
        <v>2</v>
      </c>
      <c r="F80" s="30"/>
      <c r="G80" s="30"/>
      <c r="H80" s="30">
        <v>2640</v>
      </c>
      <c r="I80" s="30">
        <v>167689502</v>
      </c>
      <c r="J80" s="30">
        <f t="shared" si="18"/>
        <v>63518.750757575755</v>
      </c>
    </row>
    <row r="81" spans="1:10" x14ac:dyDescent="0.25">
      <c r="A81" t="s">
        <v>264</v>
      </c>
      <c r="B81" s="30">
        <v>1437</v>
      </c>
      <c r="C81" s="30">
        <v>1170</v>
      </c>
      <c r="D81" s="30">
        <v>343</v>
      </c>
      <c r="E81" s="30">
        <v>41</v>
      </c>
      <c r="F81" s="30"/>
      <c r="G81" s="30"/>
      <c r="H81" s="30">
        <v>2991</v>
      </c>
      <c r="I81" s="30">
        <v>214672707</v>
      </c>
      <c r="J81" s="30">
        <f t="shared" si="18"/>
        <v>71772.887662988971</v>
      </c>
    </row>
    <row r="82" spans="1:10" x14ac:dyDescent="0.25">
      <c r="A82" t="s">
        <v>265</v>
      </c>
      <c r="B82" s="30">
        <v>1366</v>
      </c>
      <c r="C82" s="30">
        <v>1307</v>
      </c>
      <c r="D82" s="30">
        <v>596</v>
      </c>
      <c r="E82" s="30">
        <v>181</v>
      </c>
      <c r="F82" s="30">
        <v>14</v>
      </c>
      <c r="G82" s="30">
        <v>1</v>
      </c>
      <c r="H82" s="30">
        <v>3465</v>
      </c>
      <c r="I82" s="30">
        <v>275502490</v>
      </c>
      <c r="J82" s="30">
        <f t="shared" si="18"/>
        <v>79510.09812409812</v>
      </c>
    </row>
    <row r="83" spans="1:10" x14ac:dyDescent="0.25">
      <c r="A83" t="s">
        <v>266</v>
      </c>
      <c r="B83" s="30">
        <v>1236</v>
      </c>
      <c r="C83" s="30">
        <v>1255</v>
      </c>
      <c r="D83" s="30">
        <v>728</v>
      </c>
      <c r="E83" s="30">
        <v>360</v>
      </c>
      <c r="F83" s="30">
        <v>97</v>
      </c>
      <c r="G83" s="30">
        <v>15</v>
      </c>
      <c r="H83" s="30">
        <v>3691</v>
      </c>
      <c r="I83" s="30">
        <v>289271773</v>
      </c>
      <c r="J83" s="30">
        <f t="shared" si="18"/>
        <v>78372.19534001626</v>
      </c>
    </row>
    <row r="84" spans="1:10" x14ac:dyDescent="0.25">
      <c r="A84" t="s">
        <v>46</v>
      </c>
      <c r="B84" s="30">
        <v>1101</v>
      </c>
      <c r="C84" s="30">
        <v>1233</v>
      </c>
      <c r="D84" s="30">
        <v>894</v>
      </c>
      <c r="E84" s="30">
        <v>491</v>
      </c>
      <c r="F84" s="30">
        <v>219</v>
      </c>
      <c r="G84" s="30">
        <v>119</v>
      </c>
      <c r="H84" s="30">
        <v>4057</v>
      </c>
      <c r="I84" s="30">
        <v>318870846</v>
      </c>
      <c r="J84" s="30">
        <f t="shared" si="18"/>
        <v>78597.694355435044</v>
      </c>
    </row>
    <row r="85" spans="1:10" x14ac:dyDescent="0.25">
      <c r="A85" t="s">
        <v>47</v>
      </c>
      <c r="B85" s="30">
        <v>879</v>
      </c>
      <c r="C85" s="30">
        <v>1133</v>
      </c>
      <c r="D85" s="30">
        <v>835</v>
      </c>
      <c r="E85" s="30">
        <v>490</v>
      </c>
      <c r="F85" s="30">
        <v>229</v>
      </c>
      <c r="G85" s="30">
        <v>105</v>
      </c>
      <c r="H85" s="30">
        <v>3671</v>
      </c>
      <c r="I85" s="30">
        <v>300277371</v>
      </c>
      <c r="J85" s="30">
        <f t="shared" si="18"/>
        <v>81797.159084718063</v>
      </c>
    </row>
    <row r="86" spans="1:10" x14ac:dyDescent="0.25">
      <c r="A86" t="s">
        <v>48</v>
      </c>
      <c r="B86" s="30">
        <v>431</v>
      </c>
      <c r="C86" s="30">
        <v>797</v>
      </c>
      <c r="D86" s="30">
        <v>549</v>
      </c>
      <c r="E86" s="30">
        <v>437</v>
      </c>
      <c r="F86" s="30">
        <v>149</v>
      </c>
      <c r="G86" s="30">
        <v>74</v>
      </c>
      <c r="H86" s="30">
        <v>2437</v>
      </c>
      <c r="I86" s="30">
        <v>217879212</v>
      </c>
      <c r="J86" s="30">
        <f t="shared" si="18"/>
        <v>89404.682806729586</v>
      </c>
    </row>
    <row r="87" spans="1:10" x14ac:dyDescent="0.25">
      <c r="A87" t="s">
        <v>381</v>
      </c>
      <c r="B87" s="30">
        <v>156</v>
      </c>
      <c r="C87" s="30">
        <v>390</v>
      </c>
      <c r="D87" s="30">
        <v>297</v>
      </c>
      <c r="E87" s="30">
        <v>195</v>
      </c>
      <c r="F87" s="30">
        <v>89</v>
      </c>
      <c r="G87" s="30">
        <v>44</v>
      </c>
      <c r="H87" s="30">
        <v>1171</v>
      </c>
      <c r="I87" s="30">
        <v>120764617</v>
      </c>
      <c r="J87" s="30">
        <f t="shared" si="18"/>
        <v>103129.47651579847</v>
      </c>
    </row>
    <row r="88" spans="1:10" x14ac:dyDescent="0.25">
      <c r="A88" t="s">
        <v>371</v>
      </c>
      <c r="B88" s="30">
        <v>10074</v>
      </c>
      <c r="C88" s="30">
        <v>8309</v>
      </c>
      <c r="D88" s="30">
        <v>4361</v>
      </c>
      <c r="E88" s="30">
        <v>2197</v>
      </c>
      <c r="F88" s="30">
        <v>797</v>
      </c>
      <c r="G88" s="30">
        <v>358</v>
      </c>
      <c r="H88" s="30">
        <v>26096</v>
      </c>
      <c r="I88" s="30">
        <v>2012401156</v>
      </c>
      <c r="J88" s="30">
        <f t="shared" si="18"/>
        <v>77115.311005518088</v>
      </c>
    </row>
    <row r="89" spans="1:10" x14ac:dyDescent="0.25">
      <c r="A89" t="s">
        <v>382</v>
      </c>
    </row>
    <row r="90" spans="1:10" x14ac:dyDescent="0.25">
      <c r="A90" t="s">
        <v>383</v>
      </c>
    </row>
    <row r="91" spans="1:10" x14ac:dyDescent="0.25">
      <c r="A91" t="s">
        <v>388</v>
      </c>
    </row>
    <row r="92" spans="1:10" x14ac:dyDescent="0.25">
      <c r="B92" t="s">
        <v>370</v>
      </c>
      <c r="I92" t="s">
        <v>371</v>
      </c>
    </row>
    <row r="93" spans="1:10" x14ac:dyDescent="0.25">
      <c r="A93" t="s">
        <v>108</v>
      </c>
      <c r="B93" t="s">
        <v>372</v>
      </c>
      <c r="C93" t="s">
        <v>373</v>
      </c>
      <c r="D93" t="s">
        <v>374</v>
      </c>
      <c r="E93" t="s">
        <v>375</v>
      </c>
      <c r="F93" t="s">
        <v>376</v>
      </c>
      <c r="G93" t="s">
        <v>377</v>
      </c>
      <c r="H93" t="s">
        <v>371</v>
      </c>
      <c r="I93" t="s">
        <v>378</v>
      </c>
      <c r="J93" t="s">
        <v>404</v>
      </c>
    </row>
    <row r="94" spans="1:10" x14ac:dyDescent="0.25">
      <c r="A94" t="s">
        <v>379</v>
      </c>
      <c r="B94" s="30">
        <v>74</v>
      </c>
      <c r="C94" s="30"/>
      <c r="D94" s="30"/>
      <c r="E94" s="30"/>
      <c r="F94" s="30"/>
      <c r="G94" s="30"/>
      <c r="H94" s="30">
        <v>74</v>
      </c>
      <c r="I94" s="30">
        <v>5371204</v>
      </c>
      <c r="J94" s="30">
        <f>+I94/H94</f>
        <v>72583.83783783784</v>
      </c>
    </row>
    <row r="95" spans="1:10" x14ac:dyDescent="0.25">
      <c r="A95" t="s">
        <v>262</v>
      </c>
      <c r="B95" s="30">
        <v>345</v>
      </c>
      <c r="C95" s="30">
        <v>223</v>
      </c>
      <c r="D95" s="30"/>
      <c r="E95" s="30"/>
      <c r="F95" s="30"/>
      <c r="G95" s="30"/>
      <c r="H95" s="30">
        <v>568</v>
      </c>
      <c r="I95" s="30">
        <v>52858147</v>
      </c>
      <c r="J95" s="30">
        <f t="shared" ref="J95:J104" si="19">+I95/H95</f>
        <v>93060.117957746479</v>
      </c>
    </row>
    <row r="96" spans="1:10" x14ac:dyDescent="0.25">
      <c r="A96" t="s">
        <v>263</v>
      </c>
      <c r="B96" s="30">
        <v>311</v>
      </c>
      <c r="C96" s="30">
        <v>738</v>
      </c>
      <c r="D96" s="30">
        <v>116</v>
      </c>
      <c r="E96" s="30"/>
      <c r="F96" s="30"/>
      <c r="G96" s="30"/>
      <c r="H96" s="30">
        <v>1165</v>
      </c>
      <c r="I96" s="30">
        <v>119813006</v>
      </c>
      <c r="J96" s="30">
        <f t="shared" si="19"/>
        <v>102843.78197424892</v>
      </c>
    </row>
    <row r="97" spans="1:10" x14ac:dyDescent="0.25">
      <c r="A97" t="s">
        <v>264</v>
      </c>
      <c r="B97" s="30">
        <v>149</v>
      </c>
      <c r="C97" s="30">
        <v>560</v>
      </c>
      <c r="D97" s="30">
        <v>573</v>
      </c>
      <c r="E97" s="30">
        <v>196</v>
      </c>
      <c r="F97" s="30">
        <v>1</v>
      </c>
      <c r="G97" s="30"/>
      <c r="H97" s="30">
        <v>1479</v>
      </c>
      <c r="I97" s="30">
        <v>159097555</v>
      </c>
      <c r="J97" s="30">
        <f t="shared" si="19"/>
        <v>107571.03110209601</v>
      </c>
    </row>
    <row r="98" spans="1:10" x14ac:dyDescent="0.25">
      <c r="A98" t="s">
        <v>265</v>
      </c>
      <c r="B98" s="30">
        <v>49</v>
      </c>
      <c r="C98" s="30">
        <v>268</v>
      </c>
      <c r="D98" s="30">
        <v>541</v>
      </c>
      <c r="E98" s="30">
        <v>662</v>
      </c>
      <c r="F98" s="30">
        <v>239</v>
      </c>
      <c r="G98" s="30"/>
      <c r="H98" s="30">
        <v>1759</v>
      </c>
      <c r="I98" s="30">
        <v>197741971</v>
      </c>
      <c r="J98" s="30">
        <f t="shared" si="19"/>
        <v>112417.26606026151</v>
      </c>
    </row>
    <row r="99" spans="1:10" x14ac:dyDescent="0.25">
      <c r="A99" t="s">
        <v>266</v>
      </c>
      <c r="B99" s="30"/>
      <c r="C99" s="30">
        <v>12</v>
      </c>
      <c r="D99" s="30">
        <v>202</v>
      </c>
      <c r="E99" s="30">
        <v>429</v>
      </c>
      <c r="F99" s="30">
        <v>401</v>
      </c>
      <c r="G99" s="30">
        <v>325</v>
      </c>
      <c r="H99" s="30">
        <v>1369</v>
      </c>
      <c r="I99" s="30">
        <v>163954449</v>
      </c>
      <c r="J99" s="30">
        <f t="shared" si="19"/>
        <v>119762.19795471148</v>
      </c>
    </row>
    <row r="100" spans="1:10" x14ac:dyDescent="0.25">
      <c r="A100" t="s">
        <v>46</v>
      </c>
      <c r="B100" s="30">
        <v>1</v>
      </c>
      <c r="C100" s="30"/>
      <c r="D100" s="30">
        <v>4</v>
      </c>
      <c r="E100" s="30">
        <v>105</v>
      </c>
      <c r="F100" s="30">
        <v>171</v>
      </c>
      <c r="G100" s="30">
        <v>389</v>
      </c>
      <c r="H100" s="30">
        <v>670</v>
      </c>
      <c r="I100" s="30">
        <v>85529718</v>
      </c>
      <c r="J100" s="30">
        <f t="shared" si="19"/>
        <v>127656.29552238806</v>
      </c>
    </row>
    <row r="101" spans="1:10" x14ac:dyDescent="0.25">
      <c r="A101" t="s">
        <v>47</v>
      </c>
      <c r="B101" s="30"/>
      <c r="C101" s="30"/>
      <c r="D101" s="30">
        <v>1</v>
      </c>
      <c r="E101" s="30">
        <v>9</v>
      </c>
      <c r="F101" s="30">
        <v>21</v>
      </c>
      <c r="G101" s="30">
        <v>108</v>
      </c>
      <c r="H101" s="30">
        <v>139</v>
      </c>
      <c r="I101" s="30">
        <v>18510725</v>
      </c>
      <c r="J101" s="30">
        <f t="shared" si="19"/>
        <v>133170.68345323741</v>
      </c>
    </row>
    <row r="102" spans="1:10" x14ac:dyDescent="0.25">
      <c r="A102" t="s">
        <v>48</v>
      </c>
      <c r="B102" s="30"/>
      <c r="C102" s="30"/>
      <c r="D102" s="30"/>
      <c r="E102" s="30"/>
      <c r="F102" s="30"/>
      <c r="G102" s="30"/>
      <c r="H102" s="30"/>
      <c r="I102" s="30"/>
      <c r="J102" s="30"/>
    </row>
    <row r="103" spans="1:10" x14ac:dyDescent="0.25">
      <c r="A103" t="s">
        <v>381</v>
      </c>
      <c r="B103" s="30"/>
      <c r="C103" s="30"/>
      <c r="D103" s="30"/>
      <c r="E103" s="30"/>
      <c r="F103" s="30"/>
      <c r="G103" s="30"/>
      <c r="H103" s="30"/>
      <c r="I103" s="30"/>
      <c r="J103" s="30"/>
    </row>
    <row r="104" spans="1:10" x14ac:dyDescent="0.25">
      <c r="A104" t="s">
        <v>371</v>
      </c>
      <c r="B104" s="30">
        <v>929</v>
      </c>
      <c r="C104" s="30">
        <v>1801</v>
      </c>
      <c r="D104" s="30">
        <v>1437</v>
      </c>
      <c r="E104" s="30">
        <v>1401</v>
      </c>
      <c r="F104" s="30">
        <v>833</v>
      </c>
      <c r="G104" s="30">
        <v>822</v>
      </c>
      <c r="H104" s="30">
        <v>7223</v>
      </c>
      <c r="I104" s="30">
        <v>802876775</v>
      </c>
      <c r="J104" s="30">
        <f t="shared" si="19"/>
        <v>111155.58286030735</v>
      </c>
    </row>
    <row r="105" spans="1:10" x14ac:dyDescent="0.25">
      <c r="A105" t="s">
        <v>382</v>
      </c>
    </row>
    <row r="106" spans="1:10" x14ac:dyDescent="0.25">
      <c r="A106" t="s">
        <v>383</v>
      </c>
    </row>
    <row r="107" spans="1:10" x14ac:dyDescent="0.25">
      <c r="A107" t="s">
        <v>389</v>
      </c>
    </row>
    <row r="108" spans="1:10" x14ac:dyDescent="0.25">
      <c r="B108" t="s">
        <v>370</v>
      </c>
      <c r="I108" t="s">
        <v>371</v>
      </c>
    </row>
    <row r="109" spans="1:10" x14ac:dyDescent="0.25">
      <c r="A109" t="s">
        <v>108</v>
      </c>
      <c r="B109" t="s">
        <v>372</v>
      </c>
      <c r="C109" t="s">
        <v>373</v>
      </c>
      <c r="D109" t="s">
        <v>374</v>
      </c>
      <c r="E109" t="s">
        <v>375</v>
      </c>
      <c r="F109" t="s">
        <v>376</v>
      </c>
      <c r="G109" t="s">
        <v>377</v>
      </c>
      <c r="H109" t="s">
        <v>371</v>
      </c>
      <c r="I109" t="s">
        <v>378</v>
      </c>
    </row>
    <row r="110" spans="1:10" x14ac:dyDescent="0.25">
      <c r="A110" t="s">
        <v>379</v>
      </c>
      <c r="B110" s="30">
        <v>1410</v>
      </c>
      <c r="C110" s="30"/>
      <c r="D110" s="30"/>
      <c r="E110" s="30"/>
      <c r="F110" s="30"/>
      <c r="G110" s="30"/>
      <c r="H110" s="30">
        <v>1410</v>
      </c>
      <c r="I110" s="30">
        <v>58660308</v>
      </c>
      <c r="J110" s="30">
        <f>+I110/H110</f>
        <v>41603.055319148938</v>
      </c>
    </row>
    <row r="111" spans="1:10" x14ac:dyDescent="0.25">
      <c r="A111" t="s">
        <v>262</v>
      </c>
      <c r="B111" s="30">
        <v>2765</v>
      </c>
      <c r="C111" s="30">
        <v>475</v>
      </c>
      <c r="D111" s="30"/>
      <c r="E111" s="30"/>
      <c r="F111" s="30"/>
      <c r="G111" s="30"/>
      <c r="H111" s="30">
        <v>3240</v>
      </c>
      <c r="I111" s="30">
        <v>165424189</v>
      </c>
      <c r="J111" s="30">
        <f t="shared" ref="J111:J120" si="20">+I111/H111</f>
        <v>51056.848456790125</v>
      </c>
    </row>
    <row r="112" spans="1:10" x14ac:dyDescent="0.25">
      <c r="A112" t="s">
        <v>263</v>
      </c>
      <c r="B112" s="30">
        <v>1914</v>
      </c>
      <c r="C112" s="30">
        <v>3193</v>
      </c>
      <c r="D112" s="30">
        <v>559</v>
      </c>
      <c r="E112" s="30">
        <v>3</v>
      </c>
      <c r="F112" s="30"/>
      <c r="G112" s="30"/>
      <c r="H112" s="30">
        <v>5669</v>
      </c>
      <c r="I112" s="30">
        <v>389729909</v>
      </c>
      <c r="J112" s="30">
        <f t="shared" si="20"/>
        <v>68747.558475921673</v>
      </c>
    </row>
    <row r="113" spans="1:10" x14ac:dyDescent="0.25">
      <c r="A113" t="s">
        <v>264</v>
      </c>
      <c r="B113" s="30">
        <v>958</v>
      </c>
      <c r="C113" s="30">
        <v>2500</v>
      </c>
      <c r="D113" s="30">
        <v>2381</v>
      </c>
      <c r="E113" s="30">
        <v>690</v>
      </c>
      <c r="F113" s="30">
        <v>6</v>
      </c>
      <c r="G113" s="30"/>
      <c r="H113" s="30">
        <v>6535</v>
      </c>
      <c r="I113" s="30">
        <v>504614968</v>
      </c>
      <c r="J113" s="30">
        <f t="shared" si="20"/>
        <v>77217.286610558527</v>
      </c>
    </row>
    <row r="114" spans="1:10" x14ac:dyDescent="0.25">
      <c r="A114" t="s">
        <v>265</v>
      </c>
      <c r="B114" s="30">
        <v>618</v>
      </c>
      <c r="C114" s="30">
        <v>1735</v>
      </c>
      <c r="D114" s="30">
        <v>2018</v>
      </c>
      <c r="E114" s="30">
        <v>2400</v>
      </c>
      <c r="F114" s="30">
        <v>596</v>
      </c>
      <c r="G114" s="30">
        <v>8</v>
      </c>
      <c r="H114" s="30">
        <v>7375</v>
      </c>
      <c r="I114" s="30">
        <v>607422484</v>
      </c>
      <c r="J114" s="30">
        <f t="shared" si="20"/>
        <v>82362.370711864409</v>
      </c>
    </row>
    <row r="115" spans="1:10" x14ac:dyDescent="0.25">
      <c r="A115" t="s">
        <v>266</v>
      </c>
      <c r="B115" s="30">
        <v>356</v>
      </c>
      <c r="C115" s="30">
        <v>1173</v>
      </c>
      <c r="D115" s="30">
        <v>1429</v>
      </c>
      <c r="E115" s="30">
        <v>2155</v>
      </c>
      <c r="F115" s="30">
        <v>1831</v>
      </c>
      <c r="G115" s="30">
        <v>672</v>
      </c>
      <c r="H115" s="30">
        <v>7616</v>
      </c>
      <c r="I115" s="30">
        <v>661386437</v>
      </c>
      <c r="J115" s="30">
        <f t="shared" si="20"/>
        <v>86841.706538865546</v>
      </c>
    </row>
    <row r="116" spans="1:10" x14ac:dyDescent="0.25">
      <c r="A116" t="s">
        <v>46</v>
      </c>
      <c r="B116" s="30">
        <v>228</v>
      </c>
      <c r="C116" s="30">
        <v>780</v>
      </c>
      <c r="D116" s="30">
        <v>873</v>
      </c>
      <c r="E116" s="30">
        <v>1228</v>
      </c>
      <c r="F116" s="30">
        <v>1053</v>
      </c>
      <c r="G116" s="30">
        <v>947</v>
      </c>
      <c r="H116" s="30">
        <v>5109</v>
      </c>
      <c r="I116" s="30">
        <v>448279970</v>
      </c>
      <c r="J116" s="30">
        <f t="shared" si="20"/>
        <v>87743.192405558817</v>
      </c>
    </row>
    <row r="117" spans="1:10" x14ac:dyDescent="0.25">
      <c r="A117" t="s">
        <v>47</v>
      </c>
      <c r="B117" s="30">
        <v>121</v>
      </c>
      <c r="C117" s="30">
        <v>336</v>
      </c>
      <c r="D117" s="30">
        <v>427</v>
      </c>
      <c r="E117" s="30">
        <v>631</v>
      </c>
      <c r="F117" s="30">
        <v>516</v>
      </c>
      <c r="G117" s="30">
        <v>407</v>
      </c>
      <c r="H117" s="30">
        <v>2438</v>
      </c>
      <c r="I117" s="30">
        <v>210906634</v>
      </c>
      <c r="J117" s="30">
        <f t="shared" si="20"/>
        <v>86508.053322395412</v>
      </c>
    </row>
    <row r="118" spans="1:10" x14ac:dyDescent="0.25">
      <c r="A118" t="s">
        <v>48</v>
      </c>
      <c r="B118" s="30">
        <v>44</v>
      </c>
      <c r="C118" s="30">
        <v>134</v>
      </c>
      <c r="D118" s="30">
        <v>169</v>
      </c>
      <c r="E118" s="30">
        <v>252</v>
      </c>
      <c r="F118" s="30">
        <v>162</v>
      </c>
      <c r="G118" s="30">
        <v>135</v>
      </c>
      <c r="H118" s="30">
        <v>896</v>
      </c>
      <c r="I118" s="30">
        <v>76365239</v>
      </c>
      <c r="J118" s="30">
        <f t="shared" si="20"/>
        <v>85229.061383928565</v>
      </c>
    </row>
    <row r="119" spans="1:10" x14ac:dyDescent="0.25">
      <c r="A119" t="s">
        <v>381</v>
      </c>
      <c r="B119" s="30">
        <v>11</v>
      </c>
      <c r="C119" s="30">
        <v>26</v>
      </c>
      <c r="D119" s="30">
        <v>60</v>
      </c>
      <c r="E119" s="30">
        <v>63</v>
      </c>
      <c r="F119" s="30">
        <v>32</v>
      </c>
      <c r="G119" s="30">
        <v>45</v>
      </c>
      <c r="H119" s="30">
        <v>237</v>
      </c>
      <c r="I119" s="30">
        <v>20740391</v>
      </c>
      <c r="J119" s="30">
        <f t="shared" si="20"/>
        <v>87512.198312236287</v>
      </c>
    </row>
    <row r="120" spans="1:10" x14ac:dyDescent="0.25">
      <c r="A120" t="s">
        <v>371</v>
      </c>
      <c r="B120" s="30">
        <v>8425</v>
      </c>
      <c r="C120" s="30">
        <v>10352</v>
      </c>
      <c r="D120" s="30">
        <v>7916</v>
      </c>
      <c r="E120" s="30">
        <v>7422</v>
      </c>
      <c r="F120" s="30">
        <v>4196</v>
      </c>
      <c r="G120" s="30">
        <v>2214</v>
      </c>
      <c r="H120" s="30">
        <v>40525</v>
      </c>
      <c r="I120" s="30">
        <v>3143530529</v>
      </c>
      <c r="J120" s="30">
        <f t="shared" si="20"/>
        <v>77570.154941394198</v>
      </c>
    </row>
    <row r="121" spans="1:10" x14ac:dyDescent="0.25">
      <c r="A121" t="s">
        <v>382</v>
      </c>
    </row>
    <row r="122" spans="1:10" x14ac:dyDescent="0.25">
      <c r="A122" t="s">
        <v>383</v>
      </c>
    </row>
    <row r="124" spans="1:10" x14ac:dyDescent="0.25">
      <c r="A124" t="s">
        <v>386</v>
      </c>
    </row>
    <row r="125" spans="1:10" x14ac:dyDescent="0.25">
      <c r="A125" t="s">
        <v>390</v>
      </c>
    </row>
    <row r="126" spans="1:10" x14ac:dyDescent="0.25">
      <c r="B126" t="s">
        <v>370</v>
      </c>
      <c r="I126" t="s">
        <v>371</v>
      </c>
    </row>
    <row r="127" spans="1:10" x14ac:dyDescent="0.25">
      <c r="A127" t="s">
        <v>108</v>
      </c>
      <c r="B127" t="s">
        <v>372</v>
      </c>
      <c r="C127" t="s">
        <v>373</v>
      </c>
      <c r="D127" t="s">
        <v>374</v>
      </c>
      <c r="E127" t="s">
        <v>375</v>
      </c>
      <c r="F127" t="s">
        <v>376</v>
      </c>
      <c r="G127" t="s">
        <v>377</v>
      </c>
      <c r="H127" t="s">
        <v>371</v>
      </c>
      <c r="I127" t="s">
        <v>378</v>
      </c>
    </row>
    <row r="128" spans="1:10" x14ac:dyDescent="0.25">
      <c r="A128" t="s">
        <v>379</v>
      </c>
      <c r="B128" s="30">
        <v>9718</v>
      </c>
      <c r="C128" s="30">
        <v>28</v>
      </c>
      <c r="D128" s="30"/>
      <c r="E128" s="30"/>
      <c r="F128" s="30"/>
      <c r="G128" s="30"/>
      <c r="H128" s="30">
        <v>9746</v>
      </c>
      <c r="I128" s="30">
        <v>252727637</v>
      </c>
      <c r="J128" s="30">
        <f>+I128/H128</f>
        <v>25931.42181407757</v>
      </c>
    </row>
    <row r="129" spans="1:10" x14ac:dyDescent="0.25">
      <c r="A129" t="s">
        <v>262</v>
      </c>
      <c r="B129" s="30">
        <v>18887</v>
      </c>
      <c r="C129" s="30">
        <v>2790</v>
      </c>
      <c r="D129" s="30">
        <v>54</v>
      </c>
      <c r="E129" s="30"/>
      <c r="F129" s="30"/>
      <c r="G129" s="30"/>
      <c r="H129" s="30">
        <v>21731</v>
      </c>
      <c r="I129" s="30">
        <v>637669572</v>
      </c>
      <c r="J129" s="30">
        <f t="shared" ref="J129:J138" si="21">+I129/H129</f>
        <v>29343.774883806545</v>
      </c>
    </row>
    <row r="130" spans="1:10" x14ac:dyDescent="0.25">
      <c r="A130" t="s">
        <v>263</v>
      </c>
      <c r="B130" s="30">
        <v>15449</v>
      </c>
      <c r="C130" s="30">
        <v>8104</v>
      </c>
      <c r="D130" s="30">
        <v>2195</v>
      </c>
      <c r="E130" s="30">
        <v>87</v>
      </c>
      <c r="F130" s="30"/>
      <c r="G130" s="30"/>
      <c r="H130" s="30">
        <v>25835</v>
      </c>
      <c r="I130" s="30">
        <v>907288818</v>
      </c>
      <c r="J130" s="30">
        <f t="shared" si="21"/>
        <v>35118.591755370624</v>
      </c>
    </row>
    <row r="131" spans="1:10" x14ac:dyDescent="0.25">
      <c r="A131" t="s">
        <v>264</v>
      </c>
      <c r="B131" s="30">
        <v>12949</v>
      </c>
      <c r="C131" s="30">
        <v>8455</v>
      </c>
      <c r="D131" s="30">
        <v>5664</v>
      </c>
      <c r="E131" s="30">
        <v>1800</v>
      </c>
      <c r="F131" s="30">
        <v>40</v>
      </c>
      <c r="G131" s="30"/>
      <c r="H131" s="30">
        <v>28908</v>
      </c>
      <c r="I131" s="30">
        <v>1105872237</v>
      </c>
      <c r="J131" s="30">
        <f t="shared" si="21"/>
        <v>38254.88574097136</v>
      </c>
    </row>
    <row r="132" spans="1:10" x14ac:dyDescent="0.25">
      <c r="A132" t="s">
        <v>265</v>
      </c>
      <c r="B132" s="30">
        <v>12956</v>
      </c>
      <c r="C132" s="30">
        <v>8404</v>
      </c>
      <c r="D132" s="30">
        <v>6531</v>
      </c>
      <c r="E132" s="30">
        <v>4020</v>
      </c>
      <c r="F132" s="30">
        <v>880</v>
      </c>
      <c r="G132" s="30">
        <v>53</v>
      </c>
      <c r="H132" s="30">
        <v>32844</v>
      </c>
      <c r="I132" s="30">
        <v>1277657794</v>
      </c>
      <c r="J132" s="30">
        <f t="shared" si="21"/>
        <v>38900.797527706738</v>
      </c>
    </row>
    <row r="133" spans="1:10" x14ac:dyDescent="0.25">
      <c r="A133" t="s">
        <v>266</v>
      </c>
      <c r="B133" s="30">
        <v>13482</v>
      </c>
      <c r="C133" s="30">
        <v>10142</v>
      </c>
      <c r="D133" s="30">
        <v>7609</v>
      </c>
      <c r="E133" s="30">
        <v>5146</v>
      </c>
      <c r="F133" s="30">
        <v>2311</v>
      </c>
      <c r="G133" s="30">
        <v>1125</v>
      </c>
      <c r="H133" s="30">
        <v>39815</v>
      </c>
      <c r="I133" s="30">
        <v>1565074656</v>
      </c>
      <c r="J133" s="30">
        <f t="shared" si="21"/>
        <v>39308.668994097701</v>
      </c>
    </row>
    <row r="134" spans="1:10" x14ac:dyDescent="0.25">
      <c r="A134" t="s">
        <v>46</v>
      </c>
      <c r="B134" s="30">
        <v>12241</v>
      </c>
      <c r="C134" s="30">
        <v>11774</v>
      </c>
      <c r="D134" s="30">
        <v>10083</v>
      </c>
      <c r="E134" s="30">
        <v>7065</v>
      </c>
      <c r="F134" s="30">
        <v>3439</v>
      </c>
      <c r="G134" s="30">
        <v>4030</v>
      </c>
      <c r="H134" s="30">
        <v>48632</v>
      </c>
      <c r="I134" s="30">
        <v>1973154099</v>
      </c>
      <c r="J134" s="30">
        <f t="shared" si="21"/>
        <v>40573.163739924326</v>
      </c>
    </row>
    <row r="135" spans="1:10" x14ac:dyDescent="0.25">
      <c r="A135" t="s">
        <v>47</v>
      </c>
      <c r="B135" s="30">
        <v>8656</v>
      </c>
      <c r="C135" s="30">
        <v>10197</v>
      </c>
      <c r="D135" s="30">
        <v>10080</v>
      </c>
      <c r="E135" s="30">
        <v>8043</v>
      </c>
      <c r="F135" s="30">
        <v>4214</v>
      </c>
      <c r="G135" s="30">
        <v>5528</v>
      </c>
      <c r="H135" s="30">
        <v>46718</v>
      </c>
      <c r="I135" s="30">
        <v>1938211178</v>
      </c>
      <c r="J135" s="30">
        <f t="shared" si="21"/>
        <v>41487.46046491716</v>
      </c>
    </row>
    <row r="136" spans="1:10" x14ac:dyDescent="0.25">
      <c r="A136" t="s">
        <v>48</v>
      </c>
      <c r="B136" s="30">
        <v>4570</v>
      </c>
      <c r="C136" s="30">
        <v>6245</v>
      </c>
      <c r="D136" s="30">
        <v>6747</v>
      </c>
      <c r="E136" s="30">
        <v>5805</v>
      </c>
      <c r="F136" s="30">
        <v>3312</v>
      </c>
      <c r="G136" s="30">
        <v>3926</v>
      </c>
      <c r="H136" s="30">
        <v>30605</v>
      </c>
      <c r="I136" s="30">
        <v>1258385279</v>
      </c>
      <c r="J136" s="30">
        <f t="shared" si="21"/>
        <v>41116.983466753802</v>
      </c>
    </row>
    <row r="137" spans="1:10" x14ac:dyDescent="0.25">
      <c r="A137" t="s">
        <v>381</v>
      </c>
      <c r="B137" s="30">
        <v>2353</v>
      </c>
      <c r="C137" s="30">
        <v>2859</v>
      </c>
      <c r="D137" s="30">
        <v>2820</v>
      </c>
      <c r="E137" s="30">
        <v>2201</v>
      </c>
      <c r="F137" s="30">
        <v>1340</v>
      </c>
      <c r="G137" s="30">
        <v>1544</v>
      </c>
      <c r="H137" s="30">
        <v>13117</v>
      </c>
      <c r="I137" s="30">
        <v>487536424</v>
      </c>
      <c r="J137" s="30">
        <f t="shared" si="21"/>
        <v>37168.287260806588</v>
      </c>
    </row>
    <row r="138" spans="1:10" x14ac:dyDescent="0.25">
      <c r="A138" t="s">
        <v>371</v>
      </c>
      <c r="B138" s="30">
        <v>111261</v>
      </c>
      <c r="C138" s="30">
        <v>68998</v>
      </c>
      <c r="D138" s="30">
        <v>51783</v>
      </c>
      <c r="E138" s="30">
        <v>34167</v>
      </c>
      <c r="F138" s="30">
        <v>15536</v>
      </c>
      <c r="G138" s="30">
        <v>16206</v>
      </c>
      <c r="H138" s="30">
        <v>297951</v>
      </c>
      <c r="I138" s="30">
        <v>11403577694</v>
      </c>
      <c r="J138" s="30">
        <f t="shared" si="21"/>
        <v>38273.33250769422</v>
      </c>
    </row>
    <row r="139" spans="1:10" x14ac:dyDescent="0.25">
      <c r="A139" t="s">
        <v>382</v>
      </c>
    </row>
    <row r="140" spans="1:10" x14ac:dyDescent="0.25">
      <c r="A140" t="s">
        <v>383</v>
      </c>
    </row>
    <row r="141" spans="1:10" x14ac:dyDescent="0.25">
      <c r="A141" t="s">
        <v>391</v>
      </c>
    </row>
    <row r="142" spans="1:10" x14ac:dyDescent="0.25">
      <c r="B142" t="s">
        <v>370</v>
      </c>
      <c r="I142" t="s">
        <v>371</v>
      </c>
    </row>
    <row r="143" spans="1:10" x14ac:dyDescent="0.25">
      <c r="A143" t="s">
        <v>108</v>
      </c>
      <c r="B143" t="s">
        <v>372</v>
      </c>
      <c r="C143" t="s">
        <v>373</v>
      </c>
      <c r="D143" t="s">
        <v>374</v>
      </c>
      <c r="E143" t="s">
        <v>375</v>
      </c>
      <c r="F143" t="s">
        <v>376</v>
      </c>
      <c r="G143" t="s">
        <v>377</v>
      </c>
      <c r="H143" t="s">
        <v>371</v>
      </c>
      <c r="I143" t="s">
        <v>378</v>
      </c>
    </row>
    <row r="144" spans="1:10" x14ac:dyDescent="0.25">
      <c r="A144" t="s">
        <v>379</v>
      </c>
      <c r="B144" s="30">
        <v>4498</v>
      </c>
      <c r="C144" s="30">
        <v>24</v>
      </c>
      <c r="D144" s="30"/>
      <c r="E144" s="30"/>
      <c r="F144" s="30"/>
      <c r="G144" s="30"/>
      <c r="H144" s="30">
        <v>4522</v>
      </c>
      <c r="I144" s="30">
        <v>156900531</v>
      </c>
      <c r="J144" s="30">
        <f>+I144/H144</f>
        <v>34697.154135338344</v>
      </c>
    </row>
    <row r="145" spans="1:10" x14ac:dyDescent="0.25">
      <c r="A145" t="s">
        <v>262</v>
      </c>
      <c r="B145" s="30">
        <v>12331</v>
      </c>
      <c r="C145" s="30">
        <v>2081</v>
      </c>
      <c r="D145" s="30">
        <v>83</v>
      </c>
      <c r="E145" s="30"/>
      <c r="F145" s="30"/>
      <c r="G145" s="30"/>
      <c r="H145" s="30">
        <v>14495</v>
      </c>
      <c r="I145" s="30">
        <v>661341162</v>
      </c>
      <c r="J145" s="30">
        <f t="shared" ref="J145:J154" si="22">+I145/H145</f>
        <v>45625.468230424282</v>
      </c>
    </row>
    <row r="146" spans="1:10" x14ac:dyDescent="0.25">
      <c r="A146" t="s">
        <v>263</v>
      </c>
      <c r="B146" s="30">
        <v>12619</v>
      </c>
      <c r="C146" s="30">
        <v>7257</v>
      </c>
      <c r="D146" s="30">
        <v>2080</v>
      </c>
      <c r="E146" s="30">
        <v>112</v>
      </c>
      <c r="F146" s="30"/>
      <c r="G146" s="30"/>
      <c r="H146" s="30">
        <v>22068</v>
      </c>
      <c r="I146" s="30">
        <v>1260207937</v>
      </c>
      <c r="J146" s="30">
        <f t="shared" si="22"/>
        <v>57105.670518397681</v>
      </c>
    </row>
    <row r="147" spans="1:10" x14ac:dyDescent="0.25">
      <c r="A147" t="s">
        <v>264</v>
      </c>
      <c r="B147" s="30">
        <v>9545</v>
      </c>
      <c r="C147" s="30">
        <v>7604</v>
      </c>
      <c r="D147" s="30">
        <v>5327</v>
      </c>
      <c r="E147" s="30">
        <v>1617</v>
      </c>
      <c r="F147" s="30">
        <v>101</v>
      </c>
      <c r="G147" s="30"/>
      <c r="H147" s="30">
        <v>24194</v>
      </c>
      <c r="I147" s="30">
        <v>1586883320</v>
      </c>
      <c r="J147" s="30">
        <f t="shared" si="22"/>
        <v>65589.952880879559</v>
      </c>
    </row>
    <row r="148" spans="1:10" x14ac:dyDescent="0.25">
      <c r="A148" t="s">
        <v>265</v>
      </c>
      <c r="B148" s="30">
        <v>7424</v>
      </c>
      <c r="C148" s="30">
        <v>6749</v>
      </c>
      <c r="D148" s="30">
        <v>6023</v>
      </c>
      <c r="E148" s="30">
        <v>3841</v>
      </c>
      <c r="F148" s="30">
        <v>1012</v>
      </c>
      <c r="G148" s="30">
        <v>108</v>
      </c>
      <c r="H148" s="30">
        <v>25157</v>
      </c>
      <c r="I148" s="30">
        <v>1788820499</v>
      </c>
      <c r="J148" s="30">
        <f t="shared" si="22"/>
        <v>71106.272568271263</v>
      </c>
    </row>
    <row r="149" spans="1:10" x14ac:dyDescent="0.25">
      <c r="A149" t="s">
        <v>266</v>
      </c>
      <c r="B149" s="30">
        <v>6635</v>
      </c>
      <c r="C149" s="30">
        <v>6071</v>
      </c>
      <c r="D149" s="30">
        <v>6031</v>
      </c>
      <c r="E149" s="30">
        <v>4754</v>
      </c>
      <c r="F149" s="30">
        <v>2666</v>
      </c>
      <c r="G149" s="30">
        <v>1616</v>
      </c>
      <c r="H149" s="30">
        <v>27773</v>
      </c>
      <c r="I149" s="30">
        <v>2076283567</v>
      </c>
      <c r="J149" s="30">
        <f t="shared" si="22"/>
        <v>74759.066971519103</v>
      </c>
    </row>
    <row r="150" spans="1:10" x14ac:dyDescent="0.25">
      <c r="A150" t="s">
        <v>46</v>
      </c>
      <c r="B150" s="30">
        <v>5884</v>
      </c>
      <c r="C150" s="30">
        <v>6000</v>
      </c>
      <c r="D150" s="30">
        <v>6123</v>
      </c>
      <c r="E150" s="30">
        <v>5023</v>
      </c>
      <c r="F150" s="30">
        <v>3589</v>
      </c>
      <c r="G150" s="30">
        <v>5215</v>
      </c>
      <c r="H150" s="30">
        <v>31834</v>
      </c>
      <c r="I150" s="30">
        <v>2456580041</v>
      </c>
      <c r="J150" s="30">
        <f t="shared" si="22"/>
        <v>77168.437551046052</v>
      </c>
    </row>
    <row r="151" spans="1:10" x14ac:dyDescent="0.25">
      <c r="A151" t="s">
        <v>47</v>
      </c>
      <c r="B151" s="30">
        <v>4206</v>
      </c>
      <c r="C151" s="30">
        <v>4692</v>
      </c>
      <c r="D151" s="30">
        <v>5182</v>
      </c>
      <c r="E151" s="30">
        <v>4400</v>
      </c>
      <c r="F151" s="30">
        <v>2965</v>
      </c>
      <c r="G151" s="30">
        <v>5329</v>
      </c>
      <c r="H151" s="30">
        <v>26774</v>
      </c>
      <c r="I151" s="30">
        <v>2058201003</v>
      </c>
      <c r="J151" s="30">
        <f t="shared" si="22"/>
        <v>76873.123291252705</v>
      </c>
    </row>
    <row r="152" spans="1:10" x14ac:dyDescent="0.25">
      <c r="A152" t="s">
        <v>48</v>
      </c>
      <c r="B152" s="30">
        <v>2190</v>
      </c>
      <c r="C152" s="30">
        <v>2990</v>
      </c>
      <c r="D152" s="30">
        <v>3302</v>
      </c>
      <c r="E152" s="30">
        <v>2797</v>
      </c>
      <c r="F152" s="30">
        <v>1785</v>
      </c>
      <c r="G152" s="30">
        <v>2897</v>
      </c>
      <c r="H152" s="30">
        <v>15961</v>
      </c>
      <c r="I152" s="30">
        <v>1198336160</v>
      </c>
      <c r="J152" s="30">
        <f t="shared" si="22"/>
        <v>75079.015099304554</v>
      </c>
    </row>
    <row r="153" spans="1:10" x14ac:dyDescent="0.25">
      <c r="A153" t="s">
        <v>381</v>
      </c>
      <c r="B153" s="30">
        <v>938</v>
      </c>
      <c r="C153" s="30">
        <v>1331</v>
      </c>
      <c r="D153" s="30">
        <v>1495</v>
      </c>
      <c r="E153" s="30">
        <v>1210</v>
      </c>
      <c r="F153" s="30">
        <v>707</v>
      </c>
      <c r="G153" s="30">
        <v>1105</v>
      </c>
      <c r="H153" s="30">
        <v>6786</v>
      </c>
      <c r="I153" s="30">
        <v>483470114</v>
      </c>
      <c r="J153" s="30">
        <f t="shared" si="22"/>
        <v>71245.227527262017</v>
      </c>
    </row>
    <row r="154" spans="1:10" x14ac:dyDescent="0.25">
      <c r="A154" t="s">
        <v>371</v>
      </c>
      <c r="B154" s="30">
        <v>66270</v>
      </c>
      <c r="C154" s="30">
        <v>44799</v>
      </c>
      <c r="D154" s="30">
        <v>35646</v>
      </c>
      <c r="E154" s="30">
        <v>23754</v>
      </c>
      <c r="F154" s="30">
        <v>12825</v>
      </c>
      <c r="G154" s="30">
        <v>16270</v>
      </c>
      <c r="H154" s="30">
        <v>199564</v>
      </c>
      <c r="I154" s="30">
        <v>13727024334</v>
      </c>
      <c r="J154" s="30">
        <f t="shared" si="22"/>
        <v>68785.073129422133</v>
      </c>
    </row>
    <row r="155" spans="1:10" x14ac:dyDescent="0.25">
      <c r="A155" t="s">
        <v>382</v>
      </c>
    </row>
    <row r="156" spans="1:10" x14ac:dyDescent="0.25">
      <c r="A156" t="s">
        <v>383</v>
      </c>
    </row>
    <row r="157" spans="1:10" x14ac:dyDescent="0.25">
      <c r="A157" t="s">
        <v>392</v>
      </c>
    </row>
    <row r="158" spans="1:10" x14ac:dyDescent="0.25">
      <c r="B158" t="s">
        <v>370</v>
      </c>
      <c r="I158" t="s">
        <v>371</v>
      </c>
    </row>
    <row r="159" spans="1:10" x14ac:dyDescent="0.25">
      <c r="A159" t="s">
        <v>108</v>
      </c>
      <c r="B159" t="s">
        <v>372</v>
      </c>
      <c r="C159" t="s">
        <v>373</v>
      </c>
      <c r="D159" t="s">
        <v>374</v>
      </c>
      <c r="E159" t="s">
        <v>375</v>
      </c>
      <c r="F159" t="s">
        <v>376</v>
      </c>
      <c r="G159" t="s">
        <v>377</v>
      </c>
      <c r="H159" t="s">
        <v>371</v>
      </c>
      <c r="I159" t="s">
        <v>378</v>
      </c>
    </row>
    <row r="160" spans="1:10" x14ac:dyDescent="0.25">
      <c r="A160" t="s">
        <v>379</v>
      </c>
      <c r="B160" s="30">
        <v>1297</v>
      </c>
      <c r="C160" s="30">
        <v>3</v>
      </c>
      <c r="D160" s="30"/>
      <c r="E160" s="30"/>
      <c r="F160" s="30"/>
      <c r="G160" s="30"/>
      <c r="H160" s="30">
        <v>1300</v>
      </c>
      <c r="I160" s="30">
        <v>75229109</v>
      </c>
      <c r="J160" s="30">
        <f t="shared" ref="J160:J170" si="23">+I160/H160</f>
        <v>57868.545384615383</v>
      </c>
    </row>
    <row r="161" spans="1:10" x14ac:dyDescent="0.25">
      <c r="A161" t="s">
        <v>262</v>
      </c>
      <c r="B161" s="30">
        <v>4310</v>
      </c>
      <c r="C161" s="30">
        <v>904</v>
      </c>
      <c r="D161" s="30">
        <v>2</v>
      </c>
      <c r="E161" s="30"/>
      <c r="F161" s="30"/>
      <c r="G161" s="30"/>
      <c r="H161" s="30">
        <v>5216</v>
      </c>
      <c r="I161" s="30">
        <v>377186372</v>
      </c>
      <c r="J161" s="30">
        <f t="shared" si="23"/>
        <v>72313.338190184048</v>
      </c>
    </row>
    <row r="162" spans="1:10" x14ac:dyDescent="0.25">
      <c r="A162" t="s">
        <v>263</v>
      </c>
      <c r="B162" s="30">
        <v>3391</v>
      </c>
      <c r="C162" s="30">
        <v>4046</v>
      </c>
      <c r="D162" s="30">
        <v>952</v>
      </c>
      <c r="E162" s="30">
        <v>5</v>
      </c>
      <c r="F162" s="30"/>
      <c r="G162" s="30"/>
      <c r="H162" s="30">
        <v>8394</v>
      </c>
      <c r="I162" s="30">
        <v>729970361</v>
      </c>
      <c r="J162" s="30">
        <f t="shared" si="23"/>
        <v>86963.350131045983</v>
      </c>
    </row>
    <row r="163" spans="1:10" x14ac:dyDescent="0.25">
      <c r="A163" t="s">
        <v>264</v>
      </c>
      <c r="B163" s="30">
        <v>1530</v>
      </c>
      <c r="C163" s="30">
        <v>3178</v>
      </c>
      <c r="D163" s="30">
        <v>3498</v>
      </c>
      <c r="E163" s="30">
        <v>667</v>
      </c>
      <c r="F163" s="30">
        <v>4</v>
      </c>
      <c r="G163" s="30"/>
      <c r="H163" s="30">
        <v>8877</v>
      </c>
      <c r="I163" s="30">
        <v>860330438</v>
      </c>
      <c r="J163" s="30">
        <f t="shared" si="23"/>
        <v>96916.800495662945</v>
      </c>
    </row>
    <row r="164" spans="1:10" x14ac:dyDescent="0.25">
      <c r="A164" t="s">
        <v>265</v>
      </c>
      <c r="B164" s="30">
        <v>738</v>
      </c>
      <c r="C164" s="30">
        <v>1844</v>
      </c>
      <c r="D164" s="30">
        <v>3034</v>
      </c>
      <c r="E164" s="30">
        <v>2732</v>
      </c>
      <c r="F164" s="30">
        <v>626</v>
      </c>
      <c r="G164" s="30">
        <v>10</v>
      </c>
      <c r="H164" s="30">
        <v>8984</v>
      </c>
      <c r="I164" s="30">
        <v>946245872</v>
      </c>
      <c r="J164" s="30">
        <f t="shared" si="23"/>
        <v>105325.67586821015</v>
      </c>
    </row>
    <row r="165" spans="1:10" x14ac:dyDescent="0.25">
      <c r="A165" t="s">
        <v>266</v>
      </c>
      <c r="B165" s="30">
        <v>439</v>
      </c>
      <c r="C165" s="30">
        <v>986</v>
      </c>
      <c r="D165" s="30">
        <v>1753</v>
      </c>
      <c r="E165" s="30">
        <v>2259</v>
      </c>
      <c r="F165" s="30">
        <v>2168</v>
      </c>
      <c r="G165" s="30">
        <v>1058</v>
      </c>
      <c r="H165" s="30">
        <v>8663</v>
      </c>
      <c r="I165" s="30">
        <v>988437312</v>
      </c>
      <c r="J165" s="30">
        <f t="shared" si="23"/>
        <v>114098.73161722267</v>
      </c>
    </row>
    <row r="166" spans="1:10" x14ac:dyDescent="0.25">
      <c r="A166" t="s">
        <v>46</v>
      </c>
      <c r="B166" s="30">
        <v>268</v>
      </c>
      <c r="C166" s="30">
        <v>396</v>
      </c>
      <c r="D166" s="30">
        <v>656</v>
      </c>
      <c r="E166" s="30">
        <v>925</v>
      </c>
      <c r="F166" s="30">
        <v>1154</v>
      </c>
      <c r="G166" s="30">
        <v>1757</v>
      </c>
      <c r="H166" s="30">
        <v>5156</v>
      </c>
      <c r="I166" s="30">
        <v>609017168</v>
      </c>
      <c r="J166" s="30">
        <f t="shared" si="23"/>
        <v>118118.14740108611</v>
      </c>
    </row>
    <row r="167" spans="1:10" x14ac:dyDescent="0.25">
      <c r="A167" t="s">
        <v>47</v>
      </c>
      <c r="B167" s="30">
        <v>124</v>
      </c>
      <c r="C167" s="30">
        <v>177</v>
      </c>
      <c r="D167" s="30">
        <v>228</v>
      </c>
      <c r="E167" s="30">
        <v>307</v>
      </c>
      <c r="F167" s="30">
        <v>338</v>
      </c>
      <c r="G167" s="30">
        <v>695</v>
      </c>
      <c r="H167" s="30">
        <v>1869</v>
      </c>
      <c r="I167" s="30">
        <v>214078432</v>
      </c>
      <c r="J167" s="30">
        <f t="shared" si="23"/>
        <v>114541.69716425896</v>
      </c>
    </row>
    <row r="168" spans="1:10" x14ac:dyDescent="0.25">
      <c r="A168" t="s">
        <v>48</v>
      </c>
      <c r="B168" s="30">
        <v>46</v>
      </c>
      <c r="C168" s="30">
        <v>58</v>
      </c>
      <c r="D168" s="30">
        <v>73</v>
      </c>
      <c r="E168" s="30">
        <v>81</v>
      </c>
      <c r="F168" s="30">
        <v>108</v>
      </c>
      <c r="G168" s="30">
        <v>200</v>
      </c>
      <c r="H168" s="30">
        <v>566</v>
      </c>
      <c r="I168" s="30">
        <v>60781418</v>
      </c>
      <c r="J168" s="30">
        <f t="shared" si="23"/>
        <v>107387.66431095406</v>
      </c>
    </row>
    <row r="169" spans="1:10" x14ac:dyDescent="0.25">
      <c r="A169" t="s">
        <v>381</v>
      </c>
      <c r="B169" s="30">
        <v>17</v>
      </c>
      <c r="C169" s="30">
        <v>14</v>
      </c>
      <c r="D169" s="30">
        <v>11</v>
      </c>
      <c r="E169" s="30">
        <v>18</v>
      </c>
      <c r="F169" s="30">
        <v>28</v>
      </c>
      <c r="G169" s="30">
        <v>43</v>
      </c>
      <c r="H169" s="30">
        <v>131</v>
      </c>
      <c r="I169" s="30">
        <v>13078823</v>
      </c>
      <c r="J169" s="30">
        <f t="shared" si="23"/>
        <v>99838.343511450381</v>
      </c>
    </row>
    <row r="170" spans="1:10" x14ac:dyDescent="0.25">
      <c r="A170" t="s">
        <v>371</v>
      </c>
      <c r="B170" s="30">
        <v>12160</v>
      </c>
      <c r="C170" s="30">
        <v>11606</v>
      </c>
      <c r="D170" s="30">
        <v>10207</v>
      </c>
      <c r="E170" s="30">
        <v>6994</v>
      </c>
      <c r="F170" s="30">
        <v>4426</v>
      </c>
      <c r="G170" s="30">
        <v>3763</v>
      </c>
      <c r="H170" s="30">
        <v>49156</v>
      </c>
      <c r="I170" s="30">
        <v>4874355305</v>
      </c>
      <c r="J170" s="30">
        <f t="shared" si="23"/>
        <v>99160.94281471234</v>
      </c>
    </row>
    <row r="176" spans="1:10" x14ac:dyDescent="0.25">
      <c r="B176" s="30"/>
      <c r="C176" s="30"/>
      <c r="D176" s="30"/>
      <c r="E176" s="30"/>
      <c r="F176" s="30"/>
      <c r="G176" s="30"/>
      <c r="H176" s="30"/>
      <c r="I176" s="30"/>
      <c r="J176" s="30"/>
    </row>
    <row r="177" spans="2:10" x14ac:dyDescent="0.25">
      <c r="B177" s="30"/>
      <c r="C177" s="30"/>
      <c r="D177" s="30"/>
      <c r="E177" s="30"/>
      <c r="F177" s="30"/>
      <c r="G177" s="30"/>
      <c r="H177" s="30"/>
      <c r="I177" s="30"/>
      <c r="J177" s="30"/>
    </row>
    <row r="178" spans="2:10" x14ac:dyDescent="0.25">
      <c r="B178" s="30"/>
      <c r="C178" s="30"/>
      <c r="D178" s="30"/>
      <c r="E178" s="30"/>
      <c r="F178" s="30"/>
      <c r="G178" s="30"/>
      <c r="H178" s="30"/>
      <c r="I178" s="30"/>
      <c r="J178" s="30"/>
    </row>
    <row r="179" spans="2:10" x14ac:dyDescent="0.25">
      <c r="B179" s="30"/>
      <c r="C179" s="30"/>
      <c r="D179" s="30"/>
      <c r="E179" s="30"/>
      <c r="F179" s="30"/>
      <c r="G179" s="30"/>
      <c r="H179" s="30"/>
      <c r="I179" s="30"/>
      <c r="J179" s="30"/>
    </row>
    <row r="180" spans="2:10" x14ac:dyDescent="0.25">
      <c r="B180" s="30"/>
      <c r="C180" s="30"/>
      <c r="D180" s="30"/>
      <c r="E180" s="30"/>
      <c r="F180" s="30"/>
      <c r="G180" s="30"/>
      <c r="H180" s="30"/>
      <c r="I180" s="30"/>
      <c r="J180" s="30"/>
    </row>
    <row r="181" spans="2:10" x14ac:dyDescent="0.25">
      <c r="B181" s="30"/>
      <c r="C181" s="30"/>
      <c r="D181" s="30"/>
      <c r="E181" s="30"/>
      <c r="F181" s="30"/>
      <c r="G181" s="30"/>
      <c r="H181" s="30"/>
      <c r="I181" s="30"/>
      <c r="J181" s="30"/>
    </row>
    <row r="182" spans="2:10" x14ac:dyDescent="0.25">
      <c r="B182" s="30"/>
      <c r="C182" s="30"/>
      <c r="D182" s="30"/>
      <c r="E182" s="30"/>
      <c r="F182" s="30"/>
      <c r="G182" s="30"/>
      <c r="H182" s="30"/>
      <c r="I182" s="30"/>
      <c r="J182" s="30"/>
    </row>
    <row r="183" spans="2:10" x14ac:dyDescent="0.25">
      <c r="B183" s="30"/>
      <c r="C183" s="30"/>
      <c r="D183" s="30"/>
      <c r="E183" s="30"/>
      <c r="F183" s="30"/>
      <c r="G183" s="30"/>
      <c r="H183" s="30"/>
      <c r="I183" s="30"/>
      <c r="J183" s="30"/>
    </row>
    <row r="184" spans="2:10" x14ac:dyDescent="0.25">
      <c r="B184" s="30"/>
      <c r="C184" s="30"/>
      <c r="D184" s="30"/>
      <c r="E184" s="30"/>
      <c r="F184" s="30"/>
      <c r="G184" s="30"/>
      <c r="H184" s="30"/>
      <c r="I184" s="30"/>
      <c r="J184" s="30"/>
    </row>
    <row r="185" spans="2:10" x14ac:dyDescent="0.25">
      <c r="B185" s="30"/>
      <c r="C185" s="30"/>
      <c r="D185" s="30"/>
      <c r="E185" s="30"/>
      <c r="F185" s="30"/>
      <c r="G185" s="30"/>
      <c r="H185" s="30"/>
      <c r="I185" s="30"/>
      <c r="J185" s="30"/>
    </row>
    <row r="186" spans="2:10" x14ac:dyDescent="0.25">
      <c r="B186" s="30"/>
      <c r="C186" s="30"/>
      <c r="D186" s="30"/>
      <c r="E186" s="30"/>
      <c r="F186" s="30"/>
      <c r="G186" s="30"/>
      <c r="H186" s="30"/>
      <c r="I186" s="30"/>
      <c r="J186" s="30"/>
    </row>
  </sheetData>
  <hyperlinks>
    <hyperlink ref="A1" location="TOC!A1" display="TOC" xr:uid="{00000000-0004-0000-0D00-000000000000}"/>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CD307"/>
  <sheetViews>
    <sheetView workbookViewId="0"/>
  </sheetViews>
  <sheetFormatPr defaultRowHeight="15" x14ac:dyDescent="0.25"/>
  <sheetData>
    <row r="1" spans="1:82" x14ac:dyDescent="0.25">
      <c r="A1" s="1" t="s">
        <v>0</v>
      </c>
    </row>
    <row r="3" spans="1:82" x14ac:dyDescent="0.25">
      <c r="A3" t="s">
        <v>367</v>
      </c>
      <c r="B3">
        <v>1</v>
      </c>
      <c r="H3">
        <v>2</v>
      </c>
      <c r="P3">
        <v>3</v>
      </c>
      <c r="Y3">
        <v>4</v>
      </c>
      <c r="AH3">
        <v>5</v>
      </c>
      <c r="AQ3">
        <v>6</v>
      </c>
      <c r="AZ3">
        <v>7</v>
      </c>
      <c r="BK3">
        <v>8</v>
      </c>
      <c r="BT3">
        <v>9</v>
      </c>
    </row>
    <row r="4" spans="1:82" ht="17.25" x14ac:dyDescent="0.25">
      <c r="B4" s="52" t="s">
        <v>332</v>
      </c>
      <c r="C4" s="53"/>
      <c r="D4" s="53"/>
      <c r="E4" s="53"/>
      <c r="F4" s="53"/>
      <c r="G4" s="53"/>
      <c r="H4" s="53"/>
      <c r="I4" s="53"/>
      <c r="J4" s="53"/>
      <c r="K4" s="53"/>
      <c r="L4" s="53"/>
      <c r="M4" s="53"/>
      <c r="N4" s="53"/>
      <c r="O4" s="53"/>
      <c r="P4" s="53"/>
      <c r="Q4" s="53"/>
      <c r="R4" s="53"/>
      <c r="S4" s="53"/>
      <c r="T4" s="53"/>
      <c r="U4" s="53"/>
      <c r="V4" s="53"/>
      <c r="W4" s="53"/>
      <c r="X4" s="53"/>
      <c r="Y4" s="53"/>
      <c r="Z4" s="53"/>
      <c r="AA4" s="53"/>
      <c r="AB4" s="53"/>
      <c r="AC4" s="53"/>
      <c r="AD4" s="53"/>
      <c r="AE4" s="53"/>
      <c r="AF4" s="53"/>
      <c r="AG4" s="53"/>
      <c r="AH4" s="53"/>
      <c r="AI4" s="53"/>
      <c r="AJ4" s="53"/>
      <c r="AK4" s="53"/>
      <c r="AL4" s="53"/>
      <c r="AM4" s="53"/>
      <c r="AN4" s="53"/>
      <c r="AO4" s="53"/>
      <c r="AP4" s="53"/>
      <c r="AQ4" s="53"/>
      <c r="AR4" s="53"/>
      <c r="AS4" s="53"/>
      <c r="AT4" s="53"/>
      <c r="AU4" s="53"/>
      <c r="AV4" s="53"/>
      <c r="AW4" s="53"/>
      <c r="AX4" s="53"/>
      <c r="AY4" s="53"/>
      <c r="AZ4" s="53"/>
      <c r="BA4" s="53"/>
      <c r="BB4" s="53"/>
      <c r="BC4" s="53"/>
      <c r="BD4" s="53"/>
      <c r="BE4" s="53"/>
      <c r="BF4" s="53"/>
      <c r="BG4" s="53"/>
      <c r="BH4" s="53"/>
      <c r="BI4" s="53"/>
      <c r="BJ4" s="53"/>
      <c r="BK4" s="53"/>
      <c r="BL4" s="53"/>
      <c r="BM4" s="53"/>
      <c r="BN4" s="53"/>
      <c r="BO4" s="53"/>
      <c r="BP4" s="53"/>
      <c r="BQ4" s="53"/>
      <c r="BR4" s="53"/>
      <c r="BS4" s="53"/>
      <c r="BT4" s="53"/>
      <c r="BU4" s="53"/>
      <c r="BV4" s="53"/>
      <c r="BW4" s="53"/>
      <c r="BX4" s="53"/>
      <c r="BY4" s="53"/>
      <c r="BZ4" s="53"/>
      <c r="CA4" s="53"/>
      <c r="CB4" s="53"/>
      <c r="CC4" s="53"/>
      <c r="CD4" s="53"/>
    </row>
    <row r="5" spans="1:82" ht="16.5" x14ac:dyDescent="0.25">
      <c r="B5" s="54" t="s">
        <v>333</v>
      </c>
      <c r="C5" s="53"/>
      <c r="D5" s="53"/>
      <c r="E5" s="53"/>
      <c r="F5" s="53"/>
      <c r="G5" s="53"/>
      <c r="H5" s="53"/>
      <c r="I5" s="53"/>
      <c r="J5" s="53"/>
      <c r="K5" s="53"/>
      <c r="L5" s="53"/>
      <c r="M5" s="53"/>
      <c r="N5" s="53"/>
      <c r="O5" s="53"/>
      <c r="P5" s="53"/>
      <c r="Q5" s="53"/>
      <c r="R5" s="53"/>
      <c r="S5" s="53"/>
      <c r="T5" s="53"/>
      <c r="U5" s="53"/>
      <c r="V5" s="53"/>
      <c r="W5" s="53"/>
      <c r="X5" s="53"/>
      <c r="Y5" s="53"/>
      <c r="Z5" s="53"/>
      <c r="AA5" s="53"/>
      <c r="AB5" s="53"/>
      <c r="AC5" s="53"/>
      <c r="AD5" s="53"/>
      <c r="AE5" s="53"/>
      <c r="AF5" s="53"/>
      <c r="AG5" s="53"/>
      <c r="AH5" s="53"/>
      <c r="AI5" s="53"/>
      <c r="AJ5" s="53"/>
      <c r="AK5" s="53"/>
      <c r="AL5" s="53"/>
      <c r="AM5" s="53"/>
      <c r="AN5" s="53"/>
      <c r="AO5" s="53"/>
      <c r="AP5" s="53"/>
      <c r="AQ5" s="53"/>
      <c r="AR5" s="53"/>
      <c r="AS5" s="53"/>
      <c r="AT5" s="53"/>
      <c r="AU5" s="53"/>
      <c r="AV5" s="53"/>
      <c r="AW5" s="53"/>
      <c r="AX5" s="53"/>
      <c r="AY5" s="53"/>
      <c r="AZ5" s="53"/>
      <c r="BA5" s="53"/>
      <c r="BB5" s="53"/>
      <c r="BC5" s="53"/>
      <c r="BD5" s="53"/>
      <c r="BE5" s="53"/>
      <c r="BF5" s="53"/>
      <c r="BG5" s="53"/>
      <c r="BH5" s="53"/>
      <c r="BI5" s="53"/>
      <c r="BJ5" s="53"/>
      <c r="BK5" s="53"/>
      <c r="BL5" s="53"/>
      <c r="BM5" s="53"/>
      <c r="BN5" s="53"/>
      <c r="BO5" s="53"/>
      <c r="BP5" s="53"/>
      <c r="BQ5" s="53"/>
      <c r="BR5" s="53"/>
      <c r="BS5" s="53"/>
      <c r="BT5" s="53"/>
      <c r="BU5" s="53"/>
      <c r="BV5" s="53"/>
      <c r="BW5" s="53"/>
      <c r="BX5" s="53"/>
      <c r="BY5" s="53"/>
      <c r="BZ5" s="53"/>
      <c r="CA5" s="53"/>
      <c r="CB5" s="53"/>
      <c r="CC5" s="53"/>
      <c r="CD5" s="53"/>
    </row>
    <row r="6" spans="1:82" ht="15" customHeight="1" x14ac:dyDescent="0.25">
      <c r="B6" s="57"/>
      <c r="C6" s="57"/>
      <c r="D6" s="57"/>
      <c r="E6" s="57"/>
      <c r="F6" s="57"/>
      <c r="G6" s="58"/>
      <c r="H6" s="59" t="s">
        <v>334</v>
      </c>
      <c r="I6" s="60"/>
      <c r="J6" s="60"/>
      <c r="K6" s="60"/>
      <c r="L6" s="60"/>
      <c r="M6" s="60"/>
      <c r="N6" s="60"/>
      <c r="O6" s="60"/>
      <c r="P6" s="60"/>
      <c r="Q6" s="60"/>
      <c r="R6" s="60"/>
      <c r="S6" s="60"/>
      <c r="T6" s="60"/>
      <c r="U6" s="60"/>
      <c r="V6" s="60"/>
      <c r="W6" s="60"/>
      <c r="X6" s="60"/>
      <c r="Y6" s="60"/>
      <c r="Z6" s="60"/>
      <c r="AA6" s="60"/>
      <c r="AB6" s="60"/>
      <c r="AC6" s="60"/>
      <c r="AD6" s="60"/>
      <c r="AE6" s="60"/>
      <c r="AF6" s="60"/>
      <c r="AG6" s="60"/>
      <c r="AH6" s="60"/>
      <c r="AI6" s="60"/>
      <c r="AJ6" s="60"/>
      <c r="AK6" s="60"/>
      <c r="AL6" s="60"/>
      <c r="AM6" s="60"/>
      <c r="AN6" s="60"/>
      <c r="AO6" s="60"/>
      <c r="AP6" s="60"/>
      <c r="AQ6" s="60"/>
      <c r="AR6" s="60"/>
      <c r="AS6" s="60"/>
      <c r="AT6" s="60"/>
      <c r="AU6" s="60"/>
      <c r="AV6" s="60"/>
      <c r="AW6" s="60"/>
      <c r="AX6" s="60"/>
      <c r="AY6" s="60"/>
      <c r="AZ6" s="60"/>
      <c r="BA6" s="60"/>
      <c r="BB6" s="60"/>
      <c r="BC6" s="60"/>
      <c r="BD6" s="60"/>
      <c r="BE6" s="60"/>
      <c r="BF6" s="60"/>
      <c r="BG6" s="60"/>
      <c r="BH6" s="60"/>
      <c r="BI6" s="60"/>
      <c r="BJ6" s="61"/>
      <c r="BK6" s="62"/>
      <c r="BL6" s="57"/>
      <c r="BM6" s="57"/>
      <c r="BN6" s="57"/>
      <c r="BO6" s="57"/>
      <c r="BP6" s="57"/>
      <c r="BQ6" s="57"/>
      <c r="BR6" s="57"/>
      <c r="BS6" s="58"/>
      <c r="BT6" s="63" t="s">
        <v>335</v>
      </c>
      <c r="BU6" s="64"/>
      <c r="BV6" s="64"/>
      <c r="BW6" s="64"/>
      <c r="BX6" s="64"/>
      <c r="BY6" s="64"/>
      <c r="BZ6" s="64"/>
      <c r="CA6" s="64"/>
      <c r="CB6" s="64"/>
      <c r="CC6" s="64"/>
      <c r="CD6" s="64"/>
    </row>
    <row r="7" spans="1:82" x14ac:dyDescent="0.25">
      <c r="B7" s="65" t="s">
        <v>336</v>
      </c>
      <c r="C7" s="65"/>
      <c r="D7" s="65"/>
      <c r="E7" s="65"/>
      <c r="F7" s="65"/>
      <c r="G7" s="66"/>
      <c r="H7" s="67" t="s">
        <v>337</v>
      </c>
      <c r="I7" s="68"/>
      <c r="J7" s="68"/>
      <c r="K7" s="68"/>
      <c r="L7" s="68"/>
      <c r="M7" s="68"/>
      <c r="N7" s="68"/>
      <c r="O7" s="69"/>
      <c r="P7" s="67" t="s">
        <v>338</v>
      </c>
      <c r="Q7" s="68"/>
      <c r="R7" s="68"/>
      <c r="S7" s="68"/>
      <c r="T7" s="68"/>
      <c r="U7" s="68"/>
      <c r="V7" s="68"/>
      <c r="W7" s="68"/>
      <c r="X7" s="69"/>
      <c r="Y7" s="67" t="s">
        <v>339</v>
      </c>
      <c r="Z7" s="68"/>
      <c r="AA7" s="68"/>
      <c r="AB7" s="68"/>
      <c r="AC7" s="68"/>
      <c r="AD7" s="68"/>
      <c r="AE7" s="68"/>
      <c r="AF7" s="68"/>
      <c r="AG7" s="69"/>
      <c r="AH7" s="67" t="s">
        <v>340</v>
      </c>
      <c r="AI7" s="68"/>
      <c r="AJ7" s="68"/>
      <c r="AK7" s="68"/>
      <c r="AL7" s="68"/>
      <c r="AM7" s="68"/>
      <c r="AN7" s="68"/>
      <c r="AO7" s="68"/>
      <c r="AP7" s="69"/>
      <c r="AQ7" s="67" t="s">
        <v>341</v>
      </c>
      <c r="AR7" s="68"/>
      <c r="AS7" s="68"/>
      <c r="AT7" s="68"/>
      <c r="AU7" s="68"/>
      <c r="AV7" s="68"/>
      <c r="AW7" s="68"/>
      <c r="AX7" s="68"/>
      <c r="AY7" s="69"/>
      <c r="AZ7" s="67" t="s">
        <v>342</v>
      </c>
      <c r="BA7" s="68"/>
      <c r="BB7" s="68"/>
      <c r="BC7" s="68"/>
      <c r="BD7" s="68"/>
      <c r="BE7" s="68"/>
      <c r="BF7" s="68"/>
      <c r="BG7" s="68"/>
      <c r="BH7" s="68"/>
      <c r="BI7" s="68"/>
      <c r="BJ7" s="69"/>
      <c r="BK7" s="63" t="s">
        <v>335</v>
      </c>
      <c r="BL7" s="64"/>
      <c r="BM7" s="64"/>
      <c r="BN7" s="64"/>
      <c r="BO7" s="64"/>
      <c r="BP7" s="64"/>
      <c r="BQ7" s="64"/>
      <c r="BR7" s="64"/>
      <c r="BS7" s="70"/>
      <c r="BT7" s="63" t="s">
        <v>343</v>
      </c>
      <c r="BU7" s="64"/>
      <c r="BV7" s="64"/>
      <c r="BW7" s="64"/>
      <c r="BX7" s="64"/>
      <c r="BY7" s="64"/>
      <c r="BZ7" s="64"/>
      <c r="CA7" s="64"/>
      <c r="CB7" s="64"/>
      <c r="CC7" s="64"/>
      <c r="CD7" s="64"/>
    </row>
    <row r="8" spans="1:82" x14ac:dyDescent="0.25">
      <c r="B8" s="71" t="s">
        <v>344</v>
      </c>
      <c r="C8" s="71"/>
      <c r="D8" s="71"/>
      <c r="E8" s="71"/>
      <c r="F8" s="71"/>
      <c r="G8" s="71"/>
      <c r="H8" s="72">
        <v>2601</v>
      </c>
      <c r="I8" s="72"/>
      <c r="J8" s="72"/>
      <c r="K8" s="72"/>
      <c r="L8" s="72"/>
      <c r="M8" s="72"/>
      <c r="N8" s="72"/>
      <c r="O8" s="72"/>
      <c r="P8" s="73">
        <v>8</v>
      </c>
      <c r="Q8" s="73"/>
      <c r="R8" s="73"/>
      <c r="S8" s="73"/>
      <c r="T8" s="73"/>
      <c r="U8" s="73"/>
      <c r="V8" s="73"/>
      <c r="W8" s="73"/>
      <c r="X8" s="73"/>
      <c r="Y8" s="74" t="s">
        <v>345</v>
      </c>
      <c r="Z8" s="74"/>
      <c r="AA8" s="74"/>
      <c r="AB8" s="74"/>
      <c r="AC8" s="74"/>
      <c r="AD8" s="74"/>
      <c r="AE8" s="74"/>
      <c r="AF8" s="74"/>
      <c r="AG8" s="74"/>
      <c r="AH8" s="74" t="s">
        <v>345</v>
      </c>
      <c r="AI8" s="74"/>
      <c r="AJ8" s="74"/>
      <c r="AK8" s="74"/>
      <c r="AL8" s="74"/>
      <c r="AM8" s="74"/>
      <c r="AN8" s="74"/>
      <c r="AO8" s="74"/>
      <c r="AP8" s="74"/>
      <c r="AQ8" s="74" t="s">
        <v>345</v>
      </c>
      <c r="AR8" s="74"/>
      <c r="AS8" s="74"/>
      <c r="AT8" s="74"/>
      <c r="AU8" s="74"/>
      <c r="AV8" s="74"/>
      <c r="AW8" s="74"/>
      <c r="AX8" s="74"/>
      <c r="AY8" s="74"/>
      <c r="AZ8" s="74" t="s">
        <v>345</v>
      </c>
      <c r="BA8" s="74"/>
      <c r="BB8" s="74"/>
      <c r="BC8" s="74"/>
      <c r="BD8" s="74"/>
      <c r="BE8" s="74"/>
      <c r="BF8" s="74"/>
      <c r="BG8" s="74"/>
      <c r="BH8" s="74"/>
      <c r="BI8" s="74"/>
      <c r="BJ8" s="74"/>
      <c r="BK8" s="72">
        <v>2609</v>
      </c>
      <c r="BL8" s="72"/>
      <c r="BM8" s="72"/>
      <c r="BN8" s="72"/>
      <c r="BO8" s="72"/>
      <c r="BP8" s="72"/>
      <c r="BQ8" s="72"/>
      <c r="BR8" s="72"/>
      <c r="BS8" s="72"/>
      <c r="BT8" s="75">
        <v>88256301</v>
      </c>
      <c r="BU8" s="75"/>
      <c r="BV8" s="75"/>
      <c r="BW8" s="75"/>
      <c r="BX8" s="75"/>
      <c r="BY8" s="75"/>
      <c r="BZ8" s="75"/>
      <c r="CA8" s="75"/>
      <c r="CB8" s="75"/>
      <c r="CC8" s="75"/>
      <c r="CD8" s="75"/>
    </row>
    <row r="9" spans="1:82" x14ac:dyDescent="0.25">
      <c r="B9" s="76" t="s">
        <v>346</v>
      </c>
      <c r="C9" s="76"/>
      <c r="D9" s="76"/>
      <c r="E9" s="76"/>
      <c r="F9" s="76"/>
      <c r="G9" s="76"/>
      <c r="H9" s="77">
        <v>9677</v>
      </c>
      <c r="I9" s="77"/>
      <c r="J9" s="77"/>
      <c r="K9" s="77"/>
      <c r="L9" s="77"/>
      <c r="M9" s="77"/>
      <c r="N9" s="77"/>
      <c r="O9" s="77"/>
      <c r="P9" s="77">
        <v>1244</v>
      </c>
      <c r="Q9" s="77"/>
      <c r="R9" s="77"/>
      <c r="S9" s="77"/>
      <c r="T9" s="77"/>
      <c r="U9" s="77"/>
      <c r="V9" s="77"/>
      <c r="W9" s="77"/>
      <c r="X9" s="77"/>
      <c r="Y9" s="78">
        <v>20</v>
      </c>
      <c r="Z9" s="78"/>
      <c r="AA9" s="78"/>
      <c r="AB9" s="78"/>
      <c r="AC9" s="78"/>
      <c r="AD9" s="78"/>
      <c r="AE9" s="78"/>
      <c r="AF9" s="78"/>
      <c r="AG9" s="78"/>
      <c r="AH9" s="79" t="s">
        <v>345</v>
      </c>
      <c r="AI9" s="79"/>
      <c r="AJ9" s="79"/>
      <c r="AK9" s="79"/>
      <c r="AL9" s="79"/>
      <c r="AM9" s="79"/>
      <c r="AN9" s="79"/>
      <c r="AO9" s="79"/>
      <c r="AP9" s="79"/>
      <c r="AQ9" s="79" t="s">
        <v>345</v>
      </c>
      <c r="AR9" s="79"/>
      <c r="AS9" s="79"/>
      <c r="AT9" s="79"/>
      <c r="AU9" s="79"/>
      <c r="AV9" s="79"/>
      <c r="AW9" s="79"/>
      <c r="AX9" s="79"/>
      <c r="AY9" s="79"/>
      <c r="AZ9" s="79" t="s">
        <v>345</v>
      </c>
      <c r="BA9" s="79"/>
      <c r="BB9" s="79"/>
      <c r="BC9" s="79"/>
      <c r="BD9" s="79"/>
      <c r="BE9" s="79"/>
      <c r="BF9" s="79"/>
      <c r="BG9" s="79"/>
      <c r="BH9" s="79"/>
      <c r="BI9" s="79"/>
      <c r="BJ9" s="79"/>
      <c r="BK9" s="77">
        <v>10941</v>
      </c>
      <c r="BL9" s="77"/>
      <c r="BM9" s="77"/>
      <c r="BN9" s="77"/>
      <c r="BO9" s="77"/>
      <c r="BP9" s="77"/>
      <c r="BQ9" s="77"/>
      <c r="BR9" s="77"/>
      <c r="BS9" s="77"/>
      <c r="BT9" s="77">
        <v>476352746</v>
      </c>
      <c r="BU9" s="77"/>
      <c r="BV9" s="77"/>
      <c r="BW9" s="77"/>
      <c r="BX9" s="77"/>
      <c r="BY9" s="77"/>
      <c r="BZ9" s="77"/>
      <c r="CA9" s="77"/>
      <c r="CB9" s="77"/>
      <c r="CC9" s="77"/>
      <c r="CD9" s="77"/>
    </row>
    <row r="10" spans="1:82" x14ac:dyDescent="0.25">
      <c r="B10" s="71" t="s">
        <v>347</v>
      </c>
      <c r="C10" s="71"/>
      <c r="D10" s="71"/>
      <c r="E10" s="71"/>
      <c r="F10" s="71"/>
      <c r="G10" s="71"/>
      <c r="H10" s="72">
        <v>9790</v>
      </c>
      <c r="I10" s="72"/>
      <c r="J10" s="72"/>
      <c r="K10" s="72"/>
      <c r="L10" s="72"/>
      <c r="M10" s="72"/>
      <c r="N10" s="72"/>
      <c r="O10" s="72"/>
      <c r="P10" s="72">
        <v>5032</v>
      </c>
      <c r="Q10" s="72"/>
      <c r="R10" s="72"/>
      <c r="S10" s="72"/>
      <c r="T10" s="72"/>
      <c r="U10" s="72"/>
      <c r="V10" s="72"/>
      <c r="W10" s="72"/>
      <c r="X10" s="72"/>
      <c r="Y10" s="73">
        <v>962</v>
      </c>
      <c r="Z10" s="73"/>
      <c r="AA10" s="73"/>
      <c r="AB10" s="73"/>
      <c r="AC10" s="73"/>
      <c r="AD10" s="73"/>
      <c r="AE10" s="73"/>
      <c r="AF10" s="73"/>
      <c r="AG10" s="73"/>
      <c r="AH10" s="73">
        <v>75</v>
      </c>
      <c r="AI10" s="73"/>
      <c r="AJ10" s="73"/>
      <c r="AK10" s="73"/>
      <c r="AL10" s="73"/>
      <c r="AM10" s="73"/>
      <c r="AN10" s="73"/>
      <c r="AO10" s="73"/>
      <c r="AP10" s="73"/>
      <c r="AQ10" s="74" t="s">
        <v>345</v>
      </c>
      <c r="AR10" s="74"/>
      <c r="AS10" s="74"/>
      <c r="AT10" s="74"/>
      <c r="AU10" s="74"/>
      <c r="AV10" s="74"/>
      <c r="AW10" s="74"/>
      <c r="AX10" s="74"/>
      <c r="AY10" s="74"/>
      <c r="AZ10" s="74" t="s">
        <v>345</v>
      </c>
      <c r="BA10" s="74"/>
      <c r="BB10" s="74"/>
      <c r="BC10" s="74"/>
      <c r="BD10" s="74"/>
      <c r="BE10" s="74"/>
      <c r="BF10" s="74"/>
      <c r="BG10" s="74"/>
      <c r="BH10" s="74"/>
      <c r="BI10" s="74"/>
      <c r="BJ10" s="74"/>
      <c r="BK10" s="72">
        <v>15859</v>
      </c>
      <c r="BL10" s="72"/>
      <c r="BM10" s="72"/>
      <c r="BN10" s="72"/>
      <c r="BO10" s="72"/>
      <c r="BP10" s="72"/>
      <c r="BQ10" s="72"/>
      <c r="BR10" s="72"/>
      <c r="BS10" s="72"/>
      <c r="BT10" s="72">
        <v>849497151</v>
      </c>
      <c r="BU10" s="72"/>
      <c r="BV10" s="72"/>
      <c r="BW10" s="72"/>
      <c r="BX10" s="72"/>
      <c r="BY10" s="72"/>
      <c r="BZ10" s="72"/>
      <c r="CA10" s="72"/>
      <c r="CB10" s="72"/>
      <c r="CC10" s="72"/>
      <c r="CD10" s="72"/>
    </row>
    <row r="11" spans="1:82" x14ac:dyDescent="0.25">
      <c r="B11" s="76" t="s">
        <v>348</v>
      </c>
      <c r="C11" s="76"/>
      <c r="D11" s="76"/>
      <c r="E11" s="76"/>
      <c r="F11" s="76"/>
      <c r="G11" s="76"/>
      <c r="H11" s="77">
        <v>7283</v>
      </c>
      <c r="I11" s="77"/>
      <c r="J11" s="77"/>
      <c r="K11" s="77"/>
      <c r="L11" s="77"/>
      <c r="M11" s="77"/>
      <c r="N11" s="77"/>
      <c r="O11" s="77"/>
      <c r="P11" s="77">
        <v>5475</v>
      </c>
      <c r="Q11" s="77"/>
      <c r="R11" s="77"/>
      <c r="S11" s="77"/>
      <c r="T11" s="77"/>
      <c r="U11" s="77"/>
      <c r="V11" s="77"/>
      <c r="W11" s="77"/>
      <c r="X11" s="77"/>
      <c r="Y11" s="77">
        <v>3465</v>
      </c>
      <c r="Z11" s="77"/>
      <c r="AA11" s="77"/>
      <c r="AB11" s="77"/>
      <c r="AC11" s="77"/>
      <c r="AD11" s="77"/>
      <c r="AE11" s="77"/>
      <c r="AF11" s="77"/>
      <c r="AG11" s="77"/>
      <c r="AH11" s="77">
        <v>1065</v>
      </c>
      <c r="AI11" s="77"/>
      <c r="AJ11" s="77"/>
      <c r="AK11" s="77"/>
      <c r="AL11" s="77"/>
      <c r="AM11" s="77"/>
      <c r="AN11" s="77"/>
      <c r="AO11" s="77"/>
      <c r="AP11" s="77"/>
      <c r="AQ11" s="78">
        <v>77</v>
      </c>
      <c r="AR11" s="78"/>
      <c r="AS11" s="78"/>
      <c r="AT11" s="78"/>
      <c r="AU11" s="78"/>
      <c r="AV11" s="78"/>
      <c r="AW11" s="78"/>
      <c r="AX11" s="78"/>
      <c r="AY11" s="78"/>
      <c r="AZ11" s="79" t="s">
        <v>345</v>
      </c>
      <c r="BA11" s="79"/>
      <c r="BB11" s="79"/>
      <c r="BC11" s="79"/>
      <c r="BD11" s="79"/>
      <c r="BE11" s="79"/>
      <c r="BF11" s="79"/>
      <c r="BG11" s="79"/>
      <c r="BH11" s="79"/>
      <c r="BI11" s="79"/>
      <c r="BJ11" s="79"/>
      <c r="BK11" s="77">
        <v>17365</v>
      </c>
      <c r="BL11" s="77"/>
      <c r="BM11" s="77"/>
      <c r="BN11" s="77"/>
      <c r="BO11" s="77"/>
      <c r="BP11" s="77"/>
      <c r="BQ11" s="77"/>
      <c r="BR11" s="77"/>
      <c r="BS11" s="77"/>
      <c r="BT11" s="77">
        <v>1053542653</v>
      </c>
      <c r="BU11" s="77"/>
      <c r="BV11" s="77"/>
      <c r="BW11" s="77"/>
      <c r="BX11" s="77"/>
      <c r="BY11" s="77"/>
      <c r="BZ11" s="77"/>
      <c r="CA11" s="77"/>
      <c r="CB11" s="77"/>
      <c r="CC11" s="77"/>
      <c r="CD11" s="77"/>
    </row>
    <row r="12" spans="1:82" x14ac:dyDescent="0.25">
      <c r="B12" s="71" t="s">
        <v>349</v>
      </c>
      <c r="C12" s="71"/>
      <c r="D12" s="71"/>
      <c r="E12" s="71"/>
      <c r="F12" s="71"/>
      <c r="G12" s="71"/>
      <c r="H12" s="72">
        <v>5685</v>
      </c>
      <c r="I12" s="72"/>
      <c r="J12" s="72"/>
      <c r="K12" s="72"/>
      <c r="L12" s="72"/>
      <c r="M12" s="72"/>
      <c r="N12" s="72"/>
      <c r="O12" s="72"/>
      <c r="P12" s="72">
        <v>5062</v>
      </c>
      <c r="Q12" s="72"/>
      <c r="R12" s="72"/>
      <c r="S12" s="72"/>
      <c r="T12" s="72"/>
      <c r="U12" s="72"/>
      <c r="V12" s="72"/>
      <c r="W12" s="72"/>
      <c r="X12" s="72"/>
      <c r="Y12" s="72">
        <v>4497</v>
      </c>
      <c r="Z12" s="72"/>
      <c r="AA12" s="72"/>
      <c r="AB12" s="72"/>
      <c r="AC12" s="72"/>
      <c r="AD12" s="72"/>
      <c r="AE12" s="72"/>
      <c r="AF12" s="72"/>
      <c r="AG12" s="72"/>
      <c r="AH12" s="72">
        <v>3141</v>
      </c>
      <c r="AI12" s="72"/>
      <c r="AJ12" s="72"/>
      <c r="AK12" s="72"/>
      <c r="AL12" s="72"/>
      <c r="AM12" s="72"/>
      <c r="AN12" s="72"/>
      <c r="AO12" s="72"/>
      <c r="AP12" s="72"/>
      <c r="AQ12" s="73">
        <v>796</v>
      </c>
      <c r="AR12" s="73"/>
      <c r="AS12" s="73"/>
      <c r="AT12" s="73"/>
      <c r="AU12" s="73"/>
      <c r="AV12" s="73"/>
      <c r="AW12" s="73"/>
      <c r="AX12" s="73"/>
      <c r="AY12" s="73"/>
      <c r="AZ12" s="73">
        <v>74</v>
      </c>
      <c r="BA12" s="73"/>
      <c r="BB12" s="73"/>
      <c r="BC12" s="73"/>
      <c r="BD12" s="73"/>
      <c r="BE12" s="73"/>
      <c r="BF12" s="73"/>
      <c r="BG12" s="73"/>
      <c r="BH12" s="73"/>
      <c r="BI12" s="73"/>
      <c r="BJ12" s="73"/>
      <c r="BK12" s="72">
        <v>19255</v>
      </c>
      <c r="BL12" s="72"/>
      <c r="BM12" s="72"/>
      <c r="BN12" s="72"/>
      <c r="BO12" s="72"/>
      <c r="BP12" s="72"/>
      <c r="BQ12" s="72"/>
      <c r="BR12" s="72"/>
      <c r="BS12" s="72"/>
      <c r="BT12" s="72">
        <v>1267598524</v>
      </c>
      <c r="BU12" s="72"/>
      <c r="BV12" s="72"/>
      <c r="BW12" s="72"/>
      <c r="BX12" s="72"/>
      <c r="BY12" s="72"/>
      <c r="BZ12" s="72"/>
      <c r="CA12" s="72"/>
      <c r="CB12" s="72"/>
      <c r="CC12" s="72"/>
      <c r="CD12" s="72"/>
    </row>
    <row r="13" spans="1:82" x14ac:dyDescent="0.25">
      <c r="B13" s="76" t="s">
        <v>350</v>
      </c>
      <c r="C13" s="76"/>
      <c r="D13" s="76"/>
      <c r="E13" s="76"/>
      <c r="F13" s="76"/>
      <c r="G13" s="76"/>
      <c r="H13" s="77">
        <v>5042</v>
      </c>
      <c r="I13" s="77"/>
      <c r="J13" s="77"/>
      <c r="K13" s="77"/>
      <c r="L13" s="77"/>
      <c r="M13" s="77"/>
      <c r="N13" s="77"/>
      <c r="O13" s="77"/>
      <c r="P13" s="77">
        <v>4547</v>
      </c>
      <c r="Q13" s="77"/>
      <c r="R13" s="77"/>
      <c r="S13" s="77"/>
      <c r="T13" s="77"/>
      <c r="U13" s="77"/>
      <c r="V13" s="77"/>
      <c r="W13" s="77"/>
      <c r="X13" s="77"/>
      <c r="Y13" s="77">
        <v>4862</v>
      </c>
      <c r="Z13" s="77"/>
      <c r="AA13" s="77"/>
      <c r="AB13" s="77"/>
      <c r="AC13" s="77"/>
      <c r="AD13" s="77"/>
      <c r="AE13" s="77"/>
      <c r="AF13" s="77"/>
      <c r="AG13" s="77"/>
      <c r="AH13" s="77">
        <v>4010</v>
      </c>
      <c r="AI13" s="77"/>
      <c r="AJ13" s="77"/>
      <c r="AK13" s="77"/>
      <c r="AL13" s="77"/>
      <c r="AM13" s="77"/>
      <c r="AN13" s="77"/>
      <c r="AO13" s="77"/>
      <c r="AP13" s="77"/>
      <c r="AQ13" s="77">
        <v>2640</v>
      </c>
      <c r="AR13" s="77"/>
      <c r="AS13" s="77"/>
      <c r="AT13" s="77"/>
      <c r="AU13" s="77"/>
      <c r="AV13" s="77"/>
      <c r="AW13" s="77"/>
      <c r="AX13" s="77"/>
      <c r="AY13" s="77"/>
      <c r="AZ13" s="77">
        <v>1406</v>
      </c>
      <c r="BA13" s="77"/>
      <c r="BB13" s="77"/>
      <c r="BC13" s="77"/>
      <c r="BD13" s="77"/>
      <c r="BE13" s="77"/>
      <c r="BF13" s="77"/>
      <c r="BG13" s="77"/>
      <c r="BH13" s="77"/>
      <c r="BI13" s="77"/>
      <c r="BJ13" s="77"/>
      <c r="BK13" s="77">
        <v>22507</v>
      </c>
      <c r="BL13" s="77"/>
      <c r="BM13" s="77"/>
      <c r="BN13" s="77"/>
      <c r="BO13" s="77"/>
      <c r="BP13" s="77"/>
      <c r="BQ13" s="77"/>
      <c r="BR13" s="77"/>
      <c r="BS13" s="77"/>
      <c r="BT13" s="77">
        <v>1541800081</v>
      </c>
      <c r="BU13" s="77"/>
      <c r="BV13" s="77"/>
      <c r="BW13" s="77"/>
      <c r="BX13" s="77"/>
      <c r="BY13" s="77"/>
      <c r="BZ13" s="77"/>
      <c r="CA13" s="77"/>
      <c r="CB13" s="77"/>
      <c r="CC13" s="77"/>
      <c r="CD13" s="77"/>
    </row>
    <row r="14" spans="1:82" x14ac:dyDescent="0.25">
      <c r="B14" s="71" t="s">
        <v>351</v>
      </c>
      <c r="C14" s="71"/>
      <c r="D14" s="71"/>
      <c r="E14" s="71"/>
      <c r="F14" s="71"/>
      <c r="G14" s="71"/>
      <c r="H14" s="72">
        <v>4683</v>
      </c>
      <c r="I14" s="72"/>
      <c r="J14" s="72"/>
      <c r="K14" s="72"/>
      <c r="L14" s="72"/>
      <c r="M14" s="72"/>
      <c r="N14" s="72"/>
      <c r="O14" s="72"/>
      <c r="P14" s="72">
        <v>4302</v>
      </c>
      <c r="Q14" s="72"/>
      <c r="R14" s="72"/>
      <c r="S14" s="72"/>
      <c r="T14" s="72"/>
      <c r="U14" s="72"/>
      <c r="V14" s="72"/>
      <c r="W14" s="72"/>
      <c r="X14" s="72"/>
      <c r="Y14" s="72">
        <v>4593</v>
      </c>
      <c r="Z14" s="72"/>
      <c r="AA14" s="72"/>
      <c r="AB14" s="72"/>
      <c r="AC14" s="72"/>
      <c r="AD14" s="72"/>
      <c r="AE14" s="72"/>
      <c r="AF14" s="72"/>
      <c r="AG14" s="72"/>
      <c r="AH14" s="72">
        <v>4344</v>
      </c>
      <c r="AI14" s="72"/>
      <c r="AJ14" s="72"/>
      <c r="AK14" s="72"/>
      <c r="AL14" s="72"/>
      <c r="AM14" s="72"/>
      <c r="AN14" s="72"/>
      <c r="AO14" s="72"/>
      <c r="AP14" s="72"/>
      <c r="AQ14" s="72">
        <v>3327</v>
      </c>
      <c r="AR14" s="72"/>
      <c r="AS14" s="72"/>
      <c r="AT14" s="72"/>
      <c r="AU14" s="72"/>
      <c r="AV14" s="72"/>
      <c r="AW14" s="72"/>
      <c r="AX14" s="72"/>
      <c r="AY14" s="72"/>
      <c r="AZ14" s="72">
        <v>5599</v>
      </c>
      <c r="BA14" s="72"/>
      <c r="BB14" s="72"/>
      <c r="BC14" s="72"/>
      <c r="BD14" s="72"/>
      <c r="BE14" s="72"/>
      <c r="BF14" s="72"/>
      <c r="BG14" s="72"/>
      <c r="BH14" s="72"/>
      <c r="BI14" s="72"/>
      <c r="BJ14" s="72"/>
      <c r="BK14" s="72">
        <v>26848</v>
      </c>
      <c r="BL14" s="72"/>
      <c r="BM14" s="72"/>
      <c r="BN14" s="72"/>
      <c r="BO14" s="72"/>
      <c r="BP14" s="72"/>
      <c r="BQ14" s="72"/>
      <c r="BR14" s="72"/>
      <c r="BS14" s="72"/>
      <c r="BT14" s="72">
        <v>1887093728</v>
      </c>
      <c r="BU14" s="72"/>
      <c r="BV14" s="72"/>
      <c r="BW14" s="72"/>
      <c r="BX14" s="72"/>
      <c r="BY14" s="72"/>
      <c r="BZ14" s="72"/>
      <c r="CA14" s="72"/>
      <c r="CB14" s="72"/>
      <c r="CC14" s="72"/>
      <c r="CD14" s="72"/>
    </row>
    <row r="15" spans="1:82" x14ac:dyDescent="0.25">
      <c r="B15" s="76" t="s">
        <v>352</v>
      </c>
      <c r="C15" s="76"/>
      <c r="D15" s="76"/>
      <c r="E15" s="76"/>
      <c r="F15" s="76"/>
      <c r="G15" s="76"/>
      <c r="H15" s="77">
        <v>3769</v>
      </c>
      <c r="I15" s="77"/>
      <c r="J15" s="77"/>
      <c r="K15" s="77"/>
      <c r="L15" s="77"/>
      <c r="M15" s="77"/>
      <c r="N15" s="77"/>
      <c r="O15" s="77"/>
      <c r="P15" s="77">
        <v>3609</v>
      </c>
      <c r="Q15" s="77"/>
      <c r="R15" s="77"/>
      <c r="S15" s="77"/>
      <c r="T15" s="77"/>
      <c r="U15" s="77"/>
      <c r="V15" s="77"/>
      <c r="W15" s="77"/>
      <c r="X15" s="77"/>
      <c r="Y15" s="77">
        <v>4007</v>
      </c>
      <c r="Z15" s="77"/>
      <c r="AA15" s="77"/>
      <c r="AB15" s="77"/>
      <c r="AC15" s="77"/>
      <c r="AD15" s="77"/>
      <c r="AE15" s="77"/>
      <c r="AF15" s="77"/>
      <c r="AG15" s="77"/>
      <c r="AH15" s="77">
        <v>3808</v>
      </c>
      <c r="AI15" s="77"/>
      <c r="AJ15" s="77"/>
      <c r="AK15" s="77"/>
      <c r="AL15" s="77"/>
      <c r="AM15" s="77"/>
      <c r="AN15" s="77"/>
      <c r="AO15" s="77"/>
      <c r="AP15" s="77"/>
      <c r="AQ15" s="77">
        <v>2793</v>
      </c>
      <c r="AR15" s="77"/>
      <c r="AS15" s="77"/>
      <c r="AT15" s="77"/>
      <c r="AU15" s="77"/>
      <c r="AV15" s="77"/>
      <c r="AW15" s="77"/>
      <c r="AX15" s="77"/>
      <c r="AY15" s="77"/>
      <c r="AZ15" s="77">
        <v>7047</v>
      </c>
      <c r="BA15" s="77"/>
      <c r="BB15" s="77"/>
      <c r="BC15" s="77"/>
      <c r="BD15" s="77"/>
      <c r="BE15" s="77"/>
      <c r="BF15" s="77"/>
      <c r="BG15" s="77"/>
      <c r="BH15" s="77"/>
      <c r="BI15" s="77"/>
      <c r="BJ15" s="77"/>
      <c r="BK15" s="77">
        <v>25033</v>
      </c>
      <c r="BL15" s="77"/>
      <c r="BM15" s="77"/>
      <c r="BN15" s="77"/>
      <c r="BO15" s="77"/>
      <c r="BP15" s="77"/>
      <c r="BQ15" s="77"/>
      <c r="BR15" s="77"/>
      <c r="BS15" s="77"/>
      <c r="BT15" s="77">
        <v>1765326645</v>
      </c>
      <c r="BU15" s="77"/>
      <c r="BV15" s="77"/>
      <c r="BW15" s="77"/>
      <c r="BX15" s="77"/>
      <c r="BY15" s="77"/>
      <c r="BZ15" s="77"/>
      <c r="CA15" s="77"/>
      <c r="CB15" s="77"/>
      <c r="CC15" s="77"/>
      <c r="CD15" s="77"/>
    </row>
    <row r="16" spans="1:82" x14ac:dyDescent="0.25">
      <c r="B16" s="71" t="s">
        <v>353</v>
      </c>
      <c r="C16" s="71"/>
      <c r="D16" s="71"/>
      <c r="E16" s="71"/>
      <c r="F16" s="71"/>
      <c r="G16" s="71"/>
      <c r="H16" s="72">
        <v>2255</v>
      </c>
      <c r="I16" s="72"/>
      <c r="J16" s="72"/>
      <c r="K16" s="72"/>
      <c r="L16" s="72"/>
      <c r="M16" s="72"/>
      <c r="N16" s="72"/>
      <c r="O16" s="72"/>
      <c r="P16" s="72">
        <v>2523</v>
      </c>
      <c r="Q16" s="72"/>
      <c r="R16" s="72"/>
      <c r="S16" s="72"/>
      <c r="T16" s="72"/>
      <c r="U16" s="72"/>
      <c r="V16" s="72"/>
      <c r="W16" s="72"/>
      <c r="X16" s="72"/>
      <c r="Y16" s="72">
        <v>2762</v>
      </c>
      <c r="Z16" s="72"/>
      <c r="AA16" s="72"/>
      <c r="AB16" s="72"/>
      <c r="AC16" s="72"/>
      <c r="AD16" s="72"/>
      <c r="AE16" s="72"/>
      <c r="AF16" s="72"/>
      <c r="AG16" s="72"/>
      <c r="AH16" s="72">
        <v>2444</v>
      </c>
      <c r="AI16" s="72"/>
      <c r="AJ16" s="72"/>
      <c r="AK16" s="72"/>
      <c r="AL16" s="72"/>
      <c r="AM16" s="72"/>
      <c r="AN16" s="72"/>
      <c r="AO16" s="72"/>
      <c r="AP16" s="72"/>
      <c r="AQ16" s="72">
        <v>1774</v>
      </c>
      <c r="AR16" s="72"/>
      <c r="AS16" s="72"/>
      <c r="AT16" s="72"/>
      <c r="AU16" s="72"/>
      <c r="AV16" s="72"/>
      <c r="AW16" s="72"/>
      <c r="AX16" s="72"/>
      <c r="AY16" s="72"/>
      <c r="AZ16" s="72">
        <v>4102</v>
      </c>
      <c r="BA16" s="72"/>
      <c r="BB16" s="72"/>
      <c r="BC16" s="72"/>
      <c r="BD16" s="72"/>
      <c r="BE16" s="72"/>
      <c r="BF16" s="72"/>
      <c r="BG16" s="72"/>
      <c r="BH16" s="72"/>
      <c r="BI16" s="72"/>
      <c r="BJ16" s="72"/>
      <c r="BK16" s="72">
        <v>15860</v>
      </c>
      <c r="BL16" s="72"/>
      <c r="BM16" s="72"/>
      <c r="BN16" s="72"/>
      <c r="BO16" s="72"/>
      <c r="BP16" s="72"/>
      <c r="BQ16" s="72"/>
      <c r="BR16" s="72"/>
      <c r="BS16" s="72"/>
      <c r="BT16" s="72">
        <v>1135401847</v>
      </c>
      <c r="BU16" s="72"/>
      <c r="BV16" s="72"/>
      <c r="BW16" s="72"/>
      <c r="BX16" s="72"/>
      <c r="BY16" s="72"/>
      <c r="BZ16" s="72"/>
      <c r="CA16" s="72"/>
      <c r="CB16" s="72"/>
      <c r="CC16" s="72"/>
      <c r="CD16" s="72"/>
    </row>
    <row r="17" spans="2:82" x14ac:dyDescent="0.25">
      <c r="B17" s="80" t="s">
        <v>354</v>
      </c>
      <c r="C17" s="80"/>
      <c r="D17" s="80"/>
      <c r="E17" s="80"/>
      <c r="F17" s="80"/>
      <c r="G17" s="80"/>
      <c r="H17" s="81">
        <v>1106</v>
      </c>
      <c r="I17" s="81"/>
      <c r="J17" s="81"/>
      <c r="K17" s="81"/>
      <c r="L17" s="81"/>
      <c r="M17" s="81"/>
      <c r="N17" s="81"/>
      <c r="O17" s="81"/>
      <c r="P17" s="81">
        <v>1372</v>
      </c>
      <c r="Q17" s="81"/>
      <c r="R17" s="81"/>
      <c r="S17" s="81"/>
      <c r="T17" s="81"/>
      <c r="U17" s="81"/>
      <c r="V17" s="81"/>
      <c r="W17" s="81"/>
      <c r="X17" s="81"/>
      <c r="Y17" s="81">
        <v>1306</v>
      </c>
      <c r="Z17" s="81"/>
      <c r="AA17" s="81"/>
      <c r="AB17" s="81"/>
      <c r="AC17" s="81"/>
      <c r="AD17" s="81"/>
      <c r="AE17" s="81"/>
      <c r="AF17" s="81"/>
      <c r="AG17" s="81"/>
      <c r="AH17" s="81">
        <v>1181</v>
      </c>
      <c r="AI17" s="81"/>
      <c r="AJ17" s="81"/>
      <c r="AK17" s="81"/>
      <c r="AL17" s="81"/>
      <c r="AM17" s="81"/>
      <c r="AN17" s="81"/>
      <c r="AO17" s="81"/>
      <c r="AP17" s="81"/>
      <c r="AQ17" s="82">
        <v>749</v>
      </c>
      <c r="AR17" s="82"/>
      <c r="AS17" s="82"/>
      <c r="AT17" s="82"/>
      <c r="AU17" s="82"/>
      <c r="AV17" s="82"/>
      <c r="AW17" s="82"/>
      <c r="AX17" s="82"/>
      <c r="AY17" s="82"/>
      <c r="AZ17" s="81">
        <v>1618</v>
      </c>
      <c r="BA17" s="81"/>
      <c r="BB17" s="81"/>
      <c r="BC17" s="81"/>
      <c r="BD17" s="81"/>
      <c r="BE17" s="81"/>
      <c r="BF17" s="81"/>
      <c r="BG17" s="81"/>
      <c r="BH17" s="81"/>
      <c r="BI17" s="81"/>
      <c r="BJ17" s="81"/>
      <c r="BK17" s="81">
        <v>7332</v>
      </c>
      <c r="BL17" s="81"/>
      <c r="BM17" s="81"/>
      <c r="BN17" s="81"/>
      <c r="BO17" s="81"/>
      <c r="BP17" s="81"/>
      <c r="BQ17" s="81"/>
      <c r="BR17" s="81"/>
      <c r="BS17" s="81"/>
      <c r="BT17" s="81">
        <v>530897080</v>
      </c>
      <c r="BU17" s="81"/>
      <c r="BV17" s="81"/>
      <c r="BW17" s="81"/>
      <c r="BX17" s="81"/>
      <c r="BY17" s="81"/>
      <c r="BZ17" s="81"/>
      <c r="CA17" s="81"/>
      <c r="CB17" s="81"/>
      <c r="CC17" s="81"/>
      <c r="CD17" s="81"/>
    </row>
    <row r="18" spans="2:82" x14ac:dyDescent="0.25">
      <c r="B18" s="83" t="s">
        <v>355</v>
      </c>
      <c r="C18" s="83"/>
      <c r="D18" s="83"/>
      <c r="E18" s="83"/>
      <c r="F18" s="83"/>
      <c r="G18" s="83"/>
      <c r="H18" s="84">
        <v>51891</v>
      </c>
      <c r="I18" s="84"/>
      <c r="J18" s="84"/>
      <c r="K18" s="84"/>
      <c r="L18" s="84"/>
      <c r="M18" s="84"/>
      <c r="N18" s="84"/>
      <c r="O18" s="84"/>
      <c r="P18" s="84">
        <v>33174</v>
      </c>
      <c r="Q18" s="84"/>
      <c r="R18" s="84"/>
      <c r="S18" s="84"/>
      <c r="T18" s="84"/>
      <c r="U18" s="84"/>
      <c r="V18" s="84"/>
      <c r="W18" s="84"/>
      <c r="X18" s="84"/>
      <c r="Y18" s="84">
        <v>26474</v>
      </c>
      <c r="Z18" s="84"/>
      <c r="AA18" s="84"/>
      <c r="AB18" s="84"/>
      <c r="AC18" s="84"/>
      <c r="AD18" s="84"/>
      <c r="AE18" s="84"/>
      <c r="AF18" s="84"/>
      <c r="AG18" s="84"/>
      <c r="AH18" s="84">
        <v>20068</v>
      </c>
      <c r="AI18" s="84"/>
      <c r="AJ18" s="84"/>
      <c r="AK18" s="84"/>
      <c r="AL18" s="84"/>
      <c r="AM18" s="84"/>
      <c r="AN18" s="84"/>
      <c r="AO18" s="84"/>
      <c r="AP18" s="84"/>
      <c r="AQ18" s="84">
        <v>12156</v>
      </c>
      <c r="AR18" s="84"/>
      <c r="AS18" s="84"/>
      <c r="AT18" s="84"/>
      <c r="AU18" s="84"/>
      <c r="AV18" s="84"/>
      <c r="AW18" s="84"/>
      <c r="AX18" s="84"/>
      <c r="AY18" s="84"/>
      <c r="AZ18" s="84">
        <v>19846</v>
      </c>
      <c r="BA18" s="84"/>
      <c r="BB18" s="84"/>
      <c r="BC18" s="84"/>
      <c r="BD18" s="84"/>
      <c r="BE18" s="84"/>
      <c r="BF18" s="84"/>
      <c r="BG18" s="84"/>
      <c r="BH18" s="84"/>
      <c r="BI18" s="84"/>
      <c r="BJ18" s="84"/>
      <c r="BK18" s="84">
        <v>163609</v>
      </c>
      <c r="BL18" s="84"/>
      <c r="BM18" s="84"/>
      <c r="BN18" s="84"/>
      <c r="BO18" s="84"/>
      <c r="BP18" s="84"/>
      <c r="BQ18" s="84"/>
      <c r="BR18" s="84"/>
      <c r="BS18" s="84"/>
      <c r="BT18" s="85">
        <v>10595766756</v>
      </c>
      <c r="BU18" s="85"/>
      <c r="BV18" s="85"/>
      <c r="BW18" s="85"/>
      <c r="BX18" s="85"/>
      <c r="BY18" s="85"/>
      <c r="BZ18" s="85"/>
      <c r="CA18" s="85"/>
      <c r="CB18" s="85"/>
      <c r="CC18" s="85"/>
      <c r="CD18" s="85"/>
    </row>
    <row r="19" spans="2:82" x14ac:dyDescent="0.25">
      <c r="B19" s="55" t="s">
        <v>356</v>
      </c>
      <c r="C19" s="53"/>
      <c r="D19" s="53"/>
      <c r="E19" s="53"/>
      <c r="F19" s="53"/>
      <c r="G19" s="53"/>
      <c r="H19" s="53"/>
      <c r="I19" s="53"/>
      <c r="J19" s="53"/>
      <c r="K19" s="53"/>
      <c r="L19" s="53"/>
      <c r="M19" s="53"/>
      <c r="N19" s="53"/>
      <c r="O19" s="53"/>
      <c r="P19" s="53"/>
      <c r="Q19" s="53"/>
      <c r="R19" s="53"/>
      <c r="S19" s="53"/>
      <c r="T19" s="53"/>
      <c r="U19" s="53"/>
      <c r="V19" s="53"/>
      <c r="W19" s="53"/>
      <c r="X19" s="53"/>
      <c r="Y19" s="53"/>
      <c r="Z19" s="53"/>
      <c r="AA19" s="53"/>
      <c r="AB19" s="53"/>
      <c r="AC19" s="53"/>
      <c r="AD19" s="53"/>
      <c r="AE19" s="53"/>
      <c r="AF19" s="53"/>
      <c r="AG19" s="53"/>
      <c r="AH19" s="53"/>
      <c r="AI19" s="53"/>
      <c r="AJ19" s="53"/>
      <c r="AK19" s="53"/>
      <c r="AL19" s="53"/>
      <c r="AM19" s="53"/>
      <c r="AN19" s="53"/>
      <c r="AO19" s="53"/>
      <c r="AP19" s="53"/>
      <c r="AQ19" s="53"/>
      <c r="AR19" s="53"/>
      <c r="AS19" s="53"/>
      <c r="AT19" s="53"/>
      <c r="AU19" s="53"/>
      <c r="AV19" s="53"/>
      <c r="AW19" s="53"/>
      <c r="AX19" s="53"/>
      <c r="AY19" s="53"/>
      <c r="AZ19" s="53"/>
      <c r="BA19" s="53"/>
      <c r="BB19" s="53"/>
      <c r="BC19" s="53"/>
      <c r="BD19" s="53"/>
      <c r="BE19" s="53"/>
      <c r="BF19" s="53"/>
      <c r="BG19" s="53"/>
      <c r="BH19" s="53"/>
      <c r="BI19" s="53"/>
      <c r="BJ19" s="53"/>
      <c r="BK19" s="53"/>
      <c r="BL19" s="53"/>
      <c r="BM19" s="53"/>
      <c r="BN19" s="53"/>
      <c r="BO19" s="53"/>
      <c r="BP19" s="53"/>
      <c r="BQ19" s="53"/>
      <c r="BR19" s="53"/>
      <c r="BS19" s="53"/>
      <c r="BT19" s="53"/>
      <c r="BU19" s="53"/>
      <c r="BV19" s="53"/>
      <c r="BW19" s="53"/>
      <c r="BX19" s="53"/>
      <c r="BY19" s="53"/>
      <c r="BZ19" s="53"/>
      <c r="CA19" s="53"/>
      <c r="CB19" s="53"/>
      <c r="CC19" s="53"/>
      <c r="CD19" s="53"/>
    </row>
    <row r="20" spans="2:82" x14ac:dyDescent="0.25">
      <c r="B20" s="56" t="s">
        <v>357</v>
      </c>
      <c r="C20" s="53"/>
      <c r="D20" s="53"/>
      <c r="E20" s="53"/>
      <c r="F20" s="53"/>
      <c r="G20" s="53"/>
      <c r="H20" s="53"/>
      <c r="I20" s="53"/>
      <c r="J20" s="53"/>
      <c r="K20" s="53"/>
      <c r="L20" s="53"/>
      <c r="M20" s="53"/>
      <c r="N20" s="53"/>
      <c r="O20" s="53"/>
      <c r="P20" s="53"/>
      <c r="Q20" s="53"/>
      <c r="R20" s="53"/>
      <c r="S20" s="53"/>
      <c r="T20" s="53"/>
      <c r="U20" s="53"/>
      <c r="V20" s="53"/>
      <c r="W20" s="53"/>
      <c r="X20" s="53"/>
      <c r="Y20" s="53"/>
      <c r="Z20" s="53"/>
      <c r="AA20" s="53"/>
      <c r="AB20" s="53"/>
      <c r="AC20" s="53"/>
      <c r="AD20" s="53"/>
      <c r="AE20" s="53"/>
      <c r="AF20" s="53"/>
      <c r="AG20" s="53"/>
      <c r="AH20" s="53"/>
      <c r="AI20" s="53"/>
      <c r="AJ20" s="53"/>
      <c r="AK20" s="53"/>
      <c r="AL20" s="53"/>
      <c r="AM20" s="53"/>
      <c r="AN20" s="53"/>
      <c r="AO20" s="53"/>
      <c r="AP20" s="53"/>
      <c r="AQ20" s="53"/>
      <c r="AR20" s="53"/>
      <c r="AS20" s="53"/>
      <c r="AT20" s="53"/>
      <c r="AU20" s="53"/>
      <c r="AV20" s="53"/>
      <c r="AW20" s="53"/>
      <c r="AX20" s="53"/>
      <c r="AY20" s="53"/>
      <c r="AZ20" s="53"/>
      <c r="BA20" s="53"/>
      <c r="BB20" s="53"/>
      <c r="BC20" s="53"/>
      <c r="BD20" s="53"/>
      <c r="BE20" s="53"/>
      <c r="BF20" s="53"/>
      <c r="BG20" s="53"/>
      <c r="BH20" s="53"/>
      <c r="BI20" s="53"/>
      <c r="BJ20" s="53"/>
      <c r="BK20" s="53"/>
      <c r="BL20" s="53"/>
      <c r="BM20" s="53"/>
      <c r="BN20" s="53"/>
      <c r="BO20" s="53"/>
      <c r="BP20" s="53"/>
      <c r="BQ20" s="53"/>
      <c r="BR20" s="53"/>
      <c r="BS20" s="53"/>
      <c r="BT20" s="53"/>
      <c r="BU20" s="53"/>
      <c r="BV20" s="53"/>
      <c r="BW20" s="53"/>
      <c r="BX20" s="53"/>
      <c r="BY20" s="53"/>
      <c r="BZ20" s="53"/>
      <c r="CA20" s="53"/>
      <c r="CB20" s="53"/>
      <c r="CC20" s="53"/>
      <c r="CD20" s="53"/>
    </row>
    <row r="21" spans="2:82" ht="16.5" x14ac:dyDescent="0.25">
      <c r="B21" s="54" t="s">
        <v>358</v>
      </c>
      <c r="C21" s="53"/>
      <c r="D21" s="53"/>
      <c r="E21" s="53"/>
      <c r="F21" s="53"/>
      <c r="G21" s="53"/>
      <c r="H21" s="53"/>
      <c r="I21" s="53"/>
      <c r="J21" s="53"/>
      <c r="K21" s="53"/>
      <c r="L21" s="53"/>
      <c r="M21" s="53"/>
      <c r="N21" s="53"/>
      <c r="O21" s="53"/>
      <c r="P21" s="53"/>
      <c r="Q21" s="53"/>
      <c r="R21" s="53"/>
      <c r="S21" s="53"/>
      <c r="T21" s="53"/>
      <c r="U21" s="53"/>
      <c r="V21" s="53"/>
      <c r="W21" s="53"/>
      <c r="X21" s="53"/>
      <c r="Y21" s="53"/>
      <c r="Z21" s="53"/>
      <c r="AA21" s="53"/>
      <c r="AB21" s="53"/>
      <c r="AC21" s="53"/>
      <c r="AD21" s="53"/>
      <c r="AE21" s="53"/>
      <c r="AF21" s="53"/>
      <c r="AG21" s="53"/>
      <c r="AH21" s="53"/>
      <c r="AI21" s="53"/>
      <c r="AJ21" s="53"/>
      <c r="AK21" s="53"/>
      <c r="AL21" s="53"/>
      <c r="AM21" s="53"/>
      <c r="AN21" s="53"/>
      <c r="AO21" s="53"/>
      <c r="AP21" s="53"/>
      <c r="AQ21" s="53"/>
      <c r="AR21" s="53"/>
      <c r="AS21" s="53"/>
      <c r="AT21" s="53"/>
      <c r="AU21" s="53"/>
      <c r="AV21" s="53"/>
      <c r="AW21" s="53"/>
      <c r="AX21" s="53"/>
      <c r="AY21" s="53"/>
      <c r="AZ21" s="53"/>
      <c r="BA21" s="53"/>
      <c r="BB21" s="53"/>
      <c r="BC21" s="53"/>
      <c r="BD21" s="53"/>
      <c r="BE21" s="53"/>
      <c r="BF21" s="53"/>
      <c r="BG21" s="53"/>
      <c r="BH21" s="53"/>
      <c r="BI21" s="53"/>
      <c r="BJ21" s="53"/>
      <c r="BK21" s="53"/>
      <c r="BL21" s="53"/>
      <c r="BM21" s="53"/>
      <c r="BN21" s="53"/>
      <c r="BO21" s="53"/>
      <c r="BP21" s="53"/>
      <c r="BQ21" s="53"/>
      <c r="BR21" s="53"/>
      <c r="BS21" s="53"/>
      <c r="BT21" s="53"/>
      <c r="BU21" s="53"/>
      <c r="BV21" s="53"/>
      <c r="BW21" s="53"/>
      <c r="BX21" s="53"/>
      <c r="BY21" s="53"/>
      <c r="BZ21" s="53"/>
      <c r="CA21" s="53"/>
      <c r="CB21" s="53"/>
      <c r="CC21" s="53"/>
      <c r="CD21" s="53"/>
    </row>
    <row r="22" spans="2:82" ht="15" customHeight="1" x14ac:dyDescent="0.25">
      <c r="B22" s="57"/>
      <c r="C22" s="57"/>
      <c r="D22" s="57"/>
      <c r="E22" s="57"/>
      <c r="F22" s="57"/>
      <c r="G22" s="58"/>
      <c r="H22" s="59" t="s">
        <v>334</v>
      </c>
      <c r="I22" s="60"/>
      <c r="J22" s="60"/>
      <c r="K22" s="60"/>
      <c r="L22" s="60"/>
      <c r="M22" s="60"/>
      <c r="N22" s="60"/>
      <c r="O22" s="60"/>
      <c r="P22" s="60"/>
      <c r="Q22" s="60"/>
      <c r="R22" s="60"/>
      <c r="S22" s="60"/>
      <c r="T22" s="60"/>
      <c r="U22" s="60"/>
      <c r="V22" s="60"/>
      <c r="W22" s="60"/>
      <c r="X22" s="60"/>
      <c r="Y22" s="60"/>
      <c r="Z22" s="60"/>
      <c r="AA22" s="60"/>
      <c r="AB22" s="60"/>
      <c r="AC22" s="60"/>
      <c r="AD22" s="60"/>
      <c r="AE22" s="60"/>
      <c r="AF22" s="60"/>
      <c r="AG22" s="60"/>
      <c r="AH22" s="60"/>
      <c r="AI22" s="60"/>
      <c r="AJ22" s="60"/>
      <c r="AK22" s="60"/>
      <c r="AL22" s="60"/>
      <c r="AM22" s="60"/>
      <c r="AN22" s="60"/>
      <c r="AO22" s="60"/>
      <c r="AP22" s="60"/>
      <c r="AQ22" s="60"/>
      <c r="AR22" s="60"/>
      <c r="AS22" s="60"/>
      <c r="AT22" s="60"/>
      <c r="AU22" s="60"/>
      <c r="AV22" s="60"/>
      <c r="AW22" s="60"/>
      <c r="AX22" s="60"/>
      <c r="AY22" s="60"/>
      <c r="AZ22" s="60"/>
      <c r="BA22" s="60"/>
      <c r="BB22" s="60"/>
      <c r="BC22" s="60"/>
      <c r="BD22" s="60"/>
      <c r="BE22" s="60"/>
      <c r="BF22" s="60"/>
      <c r="BG22" s="60"/>
      <c r="BH22" s="60"/>
      <c r="BI22" s="60"/>
      <c r="BJ22" s="61"/>
      <c r="BK22" s="62"/>
      <c r="BL22" s="57"/>
      <c r="BM22" s="57"/>
      <c r="BN22" s="57"/>
      <c r="BO22" s="57"/>
      <c r="BP22" s="57"/>
      <c r="BQ22" s="57"/>
      <c r="BR22" s="57"/>
      <c r="BS22" s="58"/>
      <c r="BT22" s="63" t="s">
        <v>335</v>
      </c>
      <c r="BU22" s="64"/>
      <c r="BV22" s="64"/>
      <c r="BW22" s="64"/>
      <c r="BX22" s="64"/>
      <c r="BY22" s="64"/>
      <c r="BZ22" s="64"/>
      <c r="CA22" s="64"/>
      <c r="CB22" s="64"/>
      <c r="CC22" s="64"/>
      <c r="CD22" s="64"/>
    </row>
    <row r="23" spans="2:82" x14ac:dyDescent="0.25">
      <c r="B23" s="65" t="s">
        <v>336</v>
      </c>
      <c r="C23" s="65"/>
      <c r="D23" s="65"/>
      <c r="E23" s="65"/>
      <c r="F23" s="65"/>
      <c r="G23" s="66"/>
      <c r="H23" s="67" t="s">
        <v>337</v>
      </c>
      <c r="I23" s="68"/>
      <c r="J23" s="68"/>
      <c r="K23" s="68"/>
      <c r="L23" s="68"/>
      <c r="M23" s="68"/>
      <c r="N23" s="68"/>
      <c r="O23" s="69"/>
      <c r="P23" s="67" t="s">
        <v>338</v>
      </c>
      <c r="Q23" s="68"/>
      <c r="R23" s="68"/>
      <c r="S23" s="68"/>
      <c r="T23" s="68"/>
      <c r="U23" s="68"/>
      <c r="V23" s="68"/>
      <c r="W23" s="68"/>
      <c r="X23" s="69"/>
      <c r="Y23" s="67" t="s">
        <v>339</v>
      </c>
      <c r="Z23" s="68"/>
      <c r="AA23" s="68"/>
      <c r="AB23" s="68"/>
      <c r="AC23" s="68"/>
      <c r="AD23" s="68"/>
      <c r="AE23" s="68"/>
      <c r="AF23" s="68"/>
      <c r="AG23" s="69"/>
      <c r="AH23" s="67" t="s">
        <v>340</v>
      </c>
      <c r="AI23" s="68"/>
      <c r="AJ23" s="68"/>
      <c r="AK23" s="68"/>
      <c r="AL23" s="68"/>
      <c r="AM23" s="68"/>
      <c r="AN23" s="68"/>
      <c r="AO23" s="68"/>
      <c r="AP23" s="69"/>
      <c r="AQ23" s="67" t="s">
        <v>341</v>
      </c>
      <c r="AR23" s="68"/>
      <c r="AS23" s="68"/>
      <c r="AT23" s="68"/>
      <c r="AU23" s="68"/>
      <c r="AV23" s="68"/>
      <c r="AW23" s="68"/>
      <c r="AX23" s="68"/>
      <c r="AY23" s="69"/>
      <c r="AZ23" s="67" t="s">
        <v>342</v>
      </c>
      <c r="BA23" s="68"/>
      <c r="BB23" s="68"/>
      <c r="BC23" s="68"/>
      <c r="BD23" s="68"/>
      <c r="BE23" s="68"/>
      <c r="BF23" s="68"/>
      <c r="BG23" s="68"/>
      <c r="BH23" s="68"/>
      <c r="BI23" s="68"/>
      <c r="BJ23" s="69"/>
      <c r="BK23" s="63" t="s">
        <v>335</v>
      </c>
      <c r="BL23" s="64"/>
      <c r="BM23" s="64"/>
      <c r="BN23" s="64"/>
      <c r="BO23" s="64"/>
      <c r="BP23" s="64"/>
      <c r="BQ23" s="64"/>
      <c r="BR23" s="64"/>
      <c r="BS23" s="70"/>
      <c r="BT23" s="63" t="s">
        <v>343</v>
      </c>
      <c r="BU23" s="64"/>
      <c r="BV23" s="64"/>
      <c r="BW23" s="64"/>
      <c r="BX23" s="64"/>
      <c r="BY23" s="64"/>
      <c r="BZ23" s="64"/>
      <c r="CA23" s="64"/>
      <c r="CB23" s="64"/>
      <c r="CC23" s="64"/>
      <c r="CD23" s="64"/>
    </row>
    <row r="24" spans="2:82" x14ac:dyDescent="0.25">
      <c r="B24" s="71" t="s">
        <v>344</v>
      </c>
      <c r="C24" s="71"/>
      <c r="D24" s="71"/>
      <c r="E24" s="71"/>
      <c r="F24" s="71"/>
      <c r="G24" s="71"/>
      <c r="H24" s="73">
        <v>5</v>
      </c>
      <c r="I24" s="73"/>
      <c r="J24" s="73"/>
      <c r="K24" s="73"/>
      <c r="L24" s="73"/>
      <c r="M24" s="73"/>
      <c r="N24" s="73"/>
      <c r="O24" s="73"/>
      <c r="P24" s="74" t="s">
        <v>345</v>
      </c>
      <c r="Q24" s="74"/>
      <c r="R24" s="74"/>
      <c r="S24" s="74"/>
      <c r="T24" s="74"/>
      <c r="U24" s="74"/>
      <c r="V24" s="74"/>
      <c r="W24" s="74"/>
      <c r="X24" s="74"/>
      <c r="Y24" s="74" t="s">
        <v>345</v>
      </c>
      <c r="Z24" s="74"/>
      <c r="AA24" s="74"/>
      <c r="AB24" s="74"/>
      <c r="AC24" s="74"/>
      <c r="AD24" s="74"/>
      <c r="AE24" s="74"/>
      <c r="AF24" s="74"/>
      <c r="AG24" s="74"/>
      <c r="AH24" s="74" t="s">
        <v>345</v>
      </c>
      <c r="AI24" s="74"/>
      <c r="AJ24" s="74"/>
      <c r="AK24" s="74"/>
      <c r="AL24" s="74"/>
      <c r="AM24" s="74"/>
      <c r="AN24" s="74"/>
      <c r="AO24" s="74"/>
      <c r="AP24" s="74"/>
      <c r="AQ24" s="74" t="s">
        <v>345</v>
      </c>
      <c r="AR24" s="74"/>
      <c r="AS24" s="74"/>
      <c r="AT24" s="74"/>
      <c r="AU24" s="74"/>
      <c r="AV24" s="74"/>
      <c r="AW24" s="74"/>
      <c r="AX24" s="74"/>
      <c r="AY24" s="74"/>
      <c r="AZ24" s="74" t="s">
        <v>345</v>
      </c>
      <c r="BA24" s="74"/>
      <c r="BB24" s="74"/>
      <c r="BC24" s="74"/>
      <c r="BD24" s="74"/>
      <c r="BE24" s="74"/>
      <c r="BF24" s="74"/>
      <c r="BG24" s="74"/>
      <c r="BH24" s="74"/>
      <c r="BI24" s="74"/>
      <c r="BJ24" s="74"/>
      <c r="BK24" s="73">
        <v>5</v>
      </c>
      <c r="BL24" s="73"/>
      <c r="BM24" s="73"/>
      <c r="BN24" s="73"/>
      <c r="BO24" s="73"/>
      <c r="BP24" s="73"/>
      <c r="BQ24" s="73"/>
      <c r="BR24" s="73"/>
      <c r="BS24" s="73"/>
      <c r="BT24" s="75">
        <v>205648</v>
      </c>
      <c r="BU24" s="75"/>
      <c r="BV24" s="75"/>
      <c r="BW24" s="75"/>
      <c r="BX24" s="75"/>
      <c r="BY24" s="75"/>
      <c r="BZ24" s="75"/>
      <c r="CA24" s="75"/>
      <c r="CB24" s="75"/>
      <c r="CC24" s="75"/>
      <c r="CD24" s="75"/>
    </row>
    <row r="25" spans="2:82" x14ac:dyDescent="0.25">
      <c r="B25" s="76" t="s">
        <v>346</v>
      </c>
      <c r="C25" s="76"/>
      <c r="D25" s="76"/>
      <c r="E25" s="76"/>
      <c r="F25" s="76"/>
      <c r="G25" s="76"/>
      <c r="H25" s="78">
        <v>21</v>
      </c>
      <c r="I25" s="78"/>
      <c r="J25" s="78"/>
      <c r="K25" s="78"/>
      <c r="L25" s="78"/>
      <c r="M25" s="78"/>
      <c r="N25" s="78"/>
      <c r="O25" s="78"/>
      <c r="P25" s="78">
        <v>1</v>
      </c>
      <c r="Q25" s="78"/>
      <c r="R25" s="78"/>
      <c r="S25" s="78"/>
      <c r="T25" s="78"/>
      <c r="U25" s="78"/>
      <c r="V25" s="78"/>
      <c r="W25" s="78"/>
      <c r="X25" s="78"/>
      <c r="Y25" s="79" t="s">
        <v>345</v>
      </c>
      <c r="Z25" s="79"/>
      <c r="AA25" s="79"/>
      <c r="AB25" s="79"/>
      <c r="AC25" s="79"/>
      <c r="AD25" s="79"/>
      <c r="AE25" s="79"/>
      <c r="AF25" s="79"/>
      <c r="AG25" s="79"/>
      <c r="AH25" s="79" t="s">
        <v>345</v>
      </c>
      <c r="AI25" s="79"/>
      <c r="AJ25" s="79"/>
      <c r="AK25" s="79"/>
      <c r="AL25" s="79"/>
      <c r="AM25" s="79"/>
      <c r="AN25" s="79"/>
      <c r="AO25" s="79"/>
      <c r="AP25" s="79"/>
      <c r="AQ25" s="79" t="s">
        <v>345</v>
      </c>
      <c r="AR25" s="79"/>
      <c r="AS25" s="79"/>
      <c r="AT25" s="79"/>
      <c r="AU25" s="79"/>
      <c r="AV25" s="79"/>
      <c r="AW25" s="79"/>
      <c r="AX25" s="79"/>
      <c r="AY25" s="79"/>
      <c r="AZ25" s="79" t="s">
        <v>345</v>
      </c>
      <c r="BA25" s="79"/>
      <c r="BB25" s="79"/>
      <c r="BC25" s="79"/>
      <c r="BD25" s="79"/>
      <c r="BE25" s="79"/>
      <c r="BF25" s="79"/>
      <c r="BG25" s="79"/>
      <c r="BH25" s="79"/>
      <c r="BI25" s="79"/>
      <c r="BJ25" s="79"/>
      <c r="BK25" s="78">
        <v>22</v>
      </c>
      <c r="BL25" s="78"/>
      <c r="BM25" s="78"/>
      <c r="BN25" s="78"/>
      <c r="BO25" s="78"/>
      <c r="BP25" s="78"/>
      <c r="BQ25" s="78"/>
      <c r="BR25" s="78"/>
      <c r="BS25" s="78"/>
      <c r="BT25" s="77">
        <v>958732</v>
      </c>
      <c r="BU25" s="77"/>
      <c r="BV25" s="77"/>
      <c r="BW25" s="77"/>
      <c r="BX25" s="77"/>
      <c r="BY25" s="77"/>
      <c r="BZ25" s="77"/>
      <c r="CA25" s="77"/>
      <c r="CB25" s="77"/>
      <c r="CC25" s="77"/>
      <c r="CD25" s="77"/>
    </row>
    <row r="26" spans="2:82" x14ac:dyDescent="0.25">
      <c r="B26" s="71" t="s">
        <v>347</v>
      </c>
      <c r="C26" s="71"/>
      <c r="D26" s="71"/>
      <c r="E26" s="71"/>
      <c r="F26" s="71"/>
      <c r="G26" s="71"/>
      <c r="H26" s="73">
        <v>27</v>
      </c>
      <c r="I26" s="73"/>
      <c r="J26" s="73"/>
      <c r="K26" s="73"/>
      <c r="L26" s="73"/>
      <c r="M26" s="73"/>
      <c r="N26" s="73"/>
      <c r="O26" s="73"/>
      <c r="P26" s="73">
        <v>7</v>
      </c>
      <c r="Q26" s="73"/>
      <c r="R26" s="73"/>
      <c r="S26" s="73"/>
      <c r="T26" s="73"/>
      <c r="U26" s="73"/>
      <c r="V26" s="73"/>
      <c r="W26" s="73"/>
      <c r="X26" s="73"/>
      <c r="Y26" s="73">
        <v>3</v>
      </c>
      <c r="Z26" s="73"/>
      <c r="AA26" s="73"/>
      <c r="AB26" s="73"/>
      <c r="AC26" s="73"/>
      <c r="AD26" s="73"/>
      <c r="AE26" s="73"/>
      <c r="AF26" s="73"/>
      <c r="AG26" s="73"/>
      <c r="AH26" s="73">
        <v>2</v>
      </c>
      <c r="AI26" s="73"/>
      <c r="AJ26" s="73"/>
      <c r="AK26" s="73"/>
      <c r="AL26" s="73"/>
      <c r="AM26" s="73"/>
      <c r="AN26" s="73"/>
      <c r="AO26" s="73"/>
      <c r="AP26" s="73"/>
      <c r="AQ26" s="74" t="s">
        <v>345</v>
      </c>
      <c r="AR26" s="74"/>
      <c r="AS26" s="74"/>
      <c r="AT26" s="74"/>
      <c r="AU26" s="74"/>
      <c r="AV26" s="74"/>
      <c r="AW26" s="74"/>
      <c r="AX26" s="74"/>
      <c r="AY26" s="74"/>
      <c r="AZ26" s="74" t="s">
        <v>345</v>
      </c>
      <c r="BA26" s="74"/>
      <c r="BB26" s="74"/>
      <c r="BC26" s="74"/>
      <c r="BD26" s="74"/>
      <c r="BE26" s="74"/>
      <c r="BF26" s="74"/>
      <c r="BG26" s="74"/>
      <c r="BH26" s="74"/>
      <c r="BI26" s="74"/>
      <c r="BJ26" s="74"/>
      <c r="BK26" s="73">
        <v>39</v>
      </c>
      <c r="BL26" s="73"/>
      <c r="BM26" s="73"/>
      <c r="BN26" s="73"/>
      <c r="BO26" s="73"/>
      <c r="BP26" s="73"/>
      <c r="BQ26" s="73"/>
      <c r="BR26" s="73"/>
      <c r="BS26" s="73"/>
      <c r="BT26" s="72">
        <v>2194530</v>
      </c>
      <c r="BU26" s="72"/>
      <c r="BV26" s="72"/>
      <c r="BW26" s="72"/>
      <c r="BX26" s="72"/>
      <c r="BY26" s="72"/>
      <c r="BZ26" s="72"/>
      <c r="CA26" s="72"/>
      <c r="CB26" s="72"/>
      <c r="CC26" s="72"/>
      <c r="CD26" s="72"/>
    </row>
    <row r="27" spans="2:82" x14ac:dyDescent="0.25">
      <c r="B27" s="76" t="s">
        <v>348</v>
      </c>
      <c r="C27" s="76"/>
      <c r="D27" s="76"/>
      <c r="E27" s="76"/>
      <c r="F27" s="76"/>
      <c r="G27" s="76"/>
      <c r="H27" s="78">
        <v>29</v>
      </c>
      <c r="I27" s="78"/>
      <c r="J27" s="78"/>
      <c r="K27" s="78"/>
      <c r="L27" s="78"/>
      <c r="M27" s="78"/>
      <c r="N27" s="78"/>
      <c r="O27" s="78"/>
      <c r="P27" s="78">
        <v>21</v>
      </c>
      <c r="Q27" s="78"/>
      <c r="R27" s="78"/>
      <c r="S27" s="78"/>
      <c r="T27" s="78"/>
      <c r="U27" s="78"/>
      <c r="V27" s="78"/>
      <c r="W27" s="78"/>
      <c r="X27" s="78"/>
      <c r="Y27" s="78">
        <v>30</v>
      </c>
      <c r="Z27" s="78"/>
      <c r="AA27" s="78"/>
      <c r="AB27" s="78"/>
      <c r="AC27" s="78"/>
      <c r="AD27" s="78"/>
      <c r="AE27" s="78"/>
      <c r="AF27" s="78"/>
      <c r="AG27" s="78"/>
      <c r="AH27" s="78">
        <v>129</v>
      </c>
      <c r="AI27" s="78"/>
      <c r="AJ27" s="78"/>
      <c r="AK27" s="78"/>
      <c r="AL27" s="78"/>
      <c r="AM27" s="78"/>
      <c r="AN27" s="78"/>
      <c r="AO27" s="78"/>
      <c r="AP27" s="78"/>
      <c r="AQ27" s="78">
        <v>1</v>
      </c>
      <c r="AR27" s="78"/>
      <c r="AS27" s="78"/>
      <c r="AT27" s="78"/>
      <c r="AU27" s="78"/>
      <c r="AV27" s="78"/>
      <c r="AW27" s="78"/>
      <c r="AX27" s="78"/>
      <c r="AY27" s="78"/>
      <c r="AZ27" s="79" t="s">
        <v>345</v>
      </c>
      <c r="BA27" s="79"/>
      <c r="BB27" s="79"/>
      <c r="BC27" s="79"/>
      <c r="BD27" s="79"/>
      <c r="BE27" s="79"/>
      <c r="BF27" s="79"/>
      <c r="BG27" s="79"/>
      <c r="BH27" s="79"/>
      <c r="BI27" s="79"/>
      <c r="BJ27" s="79"/>
      <c r="BK27" s="78">
        <v>210</v>
      </c>
      <c r="BL27" s="78"/>
      <c r="BM27" s="78"/>
      <c r="BN27" s="78"/>
      <c r="BO27" s="78"/>
      <c r="BP27" s="78"/>
      <c r="BQ27" s="78"/>
      <c r="BR27" s="78"/>
      <c r="BS27" s="78"/>
      <c r="BT27" s="77">
        <v>12275796</v>
      </c>
      <c r="BU27" s="77"/>
      <c r="BV27" s="77"/>
      <c r="BW27" s="77"/>
      <c r="BX27" s="77"/>
      <c r="BY27" s="77"/>
      <c r="BZ27" s="77"/>
      <c r="CA27" s="77"/>
      <c r="CB27" s="77"/>
      <c r="CC27" s="77"/>
      <c r="CD27" s="77"/>
    </row>
    <row r="28" spans="2:82" x14ac:dyDescent="0.25">
      <c r="B28" s="71" t="s">
        <v>349</v>
      </c>
      <c r="C28" s="71"/>
      <c r="D28" s="71"/>
      <c r="E28" s="71"/>
      <c r="F28" s="71"/>
      <c r="G28" s="71"/>
      <c r="H28" s="73">
        <v>33</v>
      </c>
      <c r="I28" s="73"/>
      <c r="J28" s="73"/>
      <c r="K28" s="73"/>
      <c r="L28" s="73"/>
      <c r="M28" s="73"/>
      <c r="N28" s="73"/>
      <c r="O28" s="73"/>
      <c r="P28" s="73">
        <v>33</v>
      </c>
      <c r="Q28" s="73"/>
      <c r="R28" s="73"/>
      <c r="S28" s="73"/>
      <c r="T28" s="73"/>
      <c r="U28" s="73"/>
      <c r="V28" s="73"/>
      <c r="W28" s="73"/>
      <c r="X28" s="73"/>
      <c r="Y28" s="73">
        <v>65</v>
      </c>
      <c r="Z28" s="73"/>
      <c r="AA28" s="73"/>
      <c r="AB28" s="73"/>
      <c r="AC28" s="73"/>
      <c r="AD28" s="73"/>
      <c r="AE28" s="73"/>
      <c r="AF28" s="73"/>
      <c r="AG28" s="73"/>
      <c r="AH28" s="73">
        <v>370</v>
      </c>
      <c r="AI28" s="73"/>
      <c r="AJ28" s="73"/>
      <c r="AK28" s="73"/>
      <c r="AL28" s="73"/>
      <c r="AM28" s="73"/>
      <c r="AN28" s="73"/>
      <c r="AO28" s="73"/>
      <c r="AP28" s="73"/>
      <c r="AQ28" s="73">
        <v>115</v>
      </c>
      <c r="AR28" s="73"/>
      <c r="AS28" s="73"/>
      <c r="AT28" s="73"/>
      <c r="AU28" s="73"/>
      <c r="AV28" s="73"/>
      <c r="AW28" s="73"/>
      <c r="AX28" s="73"/>
      <c r="AY28" s="73"/>
      <c r="AZ28" s="73">
        <v>4</v>
      </c>
      <c r="BA28" s="73"/>
      <c r="BB28" s="73"/>
      <c r="BC28" s="73"/>
      <c r="BD28" s="73"/>
      <c r="BE28" s="73"/>
      <c r="BF28" s="73"/>
      <c r="BG28" s="73"/>
      <c r="BH28" s="73"/>
      <c r="BI28" s="73"/>
      <c r="BJ28" s="73"/>
      <c r="BK28" s="73">
        <v>620</v>
      </c>
      <c r="BL28" s="73"/>
      <c r="BM28" s="73"/>
      <c r="BN28" s="73"/>
      <c r="BO28" s="73"/>
      <c r="BP28" s="73"/>
      <c r="BQ28" s="73"/>
      <c r="BR28" s="73"/>
      <c r="BS28" s="73"/>
      <c r="BT28" s="72">
        <v>37245140</v>
      </c>
      <c r="BU28" s="72"/>
      <c r="BV28" s="72"/>
      <c r="BW28" s="72"/>
      <c r="BX28" s="72"/>
      <c r="BY28" s="72"/>
      <c r="BZ28" s="72"/>
      <c r="CA28" s="72"/>
      <c r="CB28" s="72"/>
      <c r="CC28" s="72"/>
      <c r="CD28" s="72"/>
    </row>
    <row r="29" spans="2:82" x14ac:dyDescent="0.25">
      <c r="B29" s="76" t="s">
        <v>350</v>
      </c>
      <c r="C29" s="76"/>
      <c r="D29" s="76"/>
      <c r="E29" s="76"/>
      <c r="F29" s="76"/>
      <c r="G29" s="76"/>
      <c r="H29" s="78">
        <v>33</v>
      </c>
      <c r="I29" s="78"/>
      <c r="J29" s="78"/>
      <c r="K29" s="78"/>
      <c r="L29" s="78"/>
      <c r="M29" s="78"/>
      <c r="N29" s="78"/>
      <c r="O29" s="78"/>
      <c r="P29" s="78">
        <v>33</v>
      </c>
      <c r="Q29" s="78"/>
      <c r="R29" s="78"/>
      <c r="S29" s="78"/>
      <c r="T29" s="78"/>
      <c r="U29" s="78"/>
      <c r="V29" s="78"/>
      <c r="W29" s="78"/>
      <c r="X29" s="78"/>
      <c r="Y29" s="78">
        <v>76</v>
      </c>
      <c r="Z29" s="78"/>
      <c r="AA29" s="78"/>
      <c r="AB29" s="78"/>
      <c r="AC29" s="78"/>
      <c r="AD29" s="78"/>
      <c r="AE29" s="78"/>
      <c r="AF29" s="78"/>
      <c r="AG29" s="78"/>
      <c r="AH29" s="78">
        <v>445</v>
      </c>
      <c r="AI29" s="78"/>
      <c r="AJ29" s="78"/>
      <c r="AK29" s="78"/>
      <c r="AL29" s="78"/>
      <c r="AM29" s="78"/>
      <c r="AN29" s="78"/>
      <c r="AO29" s="78"/>
      <c r="AP29" s="78"/>
      <c r="AQ29" s="78">
        <v>347</v>
      </c>
      <c r="AR29" s="78"/>
      <c r="AS29" s="78"/>
      <c r="AT29" s="78"/>
      <c r="AU29" s="78"/>
      <c r="AV29" s="78"/>
      <c r="AW29" s="78"/>
      <c r="AX29" s="78"/>
      <c r="AY29" s="78"/>
      <c r="AZ29" s="78">
        <v>85</v>
      </c>
      <c r="BA29" s="78"/>
      <c r="BB29" s="78"/>
      <c r="BC29" s="78"/>
      <c r="BD29" s="78"/>
      <c r="BE29" s="78"/>
      <c r="BF29" s="78"/>
      <c r="BG29" s="78"/>
      <c r="BH29" s="78"/>
      <c r="BI29" s="78"/>
      <c r="BJ29" s="78"/>
      <c r="BK29" s="77">
        <v>1019</v>
      </c>
      <c r="BL29" s="77"/>
      <c r="BM29" s="77"/>
      <c r="BN29" s="77"/>
      <c r="BO29" s="77"/>
      <c r="BP29" s="77"/>
      <c r="BQ29" s="77"/>
      <c r="BR29" s="77"/>
      <c r="BS29" s="77"/>
      <c r="BT29" s="77">
        <v>61494210</v>
      </c>
      <c r="BU29" s="77"/>
      <c r="BV29" s="77"/>
      <c r="BW29" s="77"/>
      <c r="BX29" s="77"/>
      <c r="BY29" s="77"/>
      <c r="BZ29" s="77"/>
      <c r="CA29" s="77"/>
      <c r="CB29" s="77"/>
      <c r="CC29" s="77"/>
      <c r="CD29" s="77"/>
    </row>
    <row r="30" spans="2:82" x14ac:dyDescent="0.25">
      <c r="B30" s="71" t="s">
        <v>351</v>
      </c>
      <c r="C30" s="71"/>
      <c r="D30" s="71"/>
      <c r="E30" s="71"/>
      <c r="F30" s="71"/>
      <c r="G30" s="71"/>
      <c r="H30" s="73">
        <v>18</v>
      </c>
      <c r="I30" s="73"/>
      <c r="J30" s="73"/>
      <c r="K30" s="73"/>
      <c r="L30" s="73"/>
      <c r="M30" s="73"/>
      <c r="N30" s="73"/>
      <c r="O30" s="73"/>
      <c r="P30" s="73">
        <v>26</v>
      </c>
      <c r="Q30" s="73"/>
      <c r="R30" s="73"/>
      <c r="S30" s="73"/>
      <c r="T30" s="73"/>
      <c r="U30" s="73"/>
      <c r="V30" s="73"/>
      <c r="W30" s="73"/>
      <c r="X30" s="73"/>
      <c r="Y30" s="73">
        <v>53</v>
      </c>
      <c r="Z30" s="73"/>
      <c r="AA30" s="73"/>
      <c r="AB30" s="73"/>
      <c r="AC30" s="73"/>
      <c r="AD30" s="73"/>
      <c r="AE30" s="73"/>
      <c r="AF30" s="73"/>
      <c r="AG30" s="73"/>
      <c r="AH30" s="73">
        <v>424</v>
      </c>
      <c r="AI30" s="73"/>
      <c r="AJ30" s="73"/>
      <c r="AK30" s="73"/>
      <c r="AL30" s="73"/>
      <c r="AM30" s="73"/>
      <c r="AN30" s="73"/>
      <c r="AO30" s="73"/>
      <c r="AP30" s="73"/>
      <c r="AQ30" s="73">
        <v>342</v>
      </c>
      <c r="AR30" s="73"/>
      <c r="AS30" s="73"/>
      <c r="AT30" s="73"/>
      <c r="AU30" s="73"/>
      <c r="AV30" s="73"/>
      <c r="AW30" s="73"/>
      <c r="AX30" s="73"/>
      <c r="AY30" s="73"/>
      <c r="AZ30" s="73">
        <v>279</v>
      </c>
      <c r="BA30" s="73"/>
      <c r="BB30" s="73"/>
      <c r="BC30" s="73"/>
      <c r="BD30" s="73"/>
      <c r="BE30" s="73"/>
      <c r="BF30" s="73"/>
      <c r="BG30" s="73"/>
      <c r="BH30" s="73"/>
      <c r="BI30" s="73"/>
      <c r="BJ30" s="73"/>
      <c r="BK30" s="72">
        <v>1142</v>
      </c>
      <c r="BL30" s="72"/>
      <c r="BM30" s="72"/>
      <c r="BN30" s="72"/>
      <c r="BO30" s="72"/>
      <c r="BP30" s="72"/>
      <c r="BQ30" s="72"/>
      <c r="BR30" s="72"/>
      <c r="BS30" s="72"/>
      <c r="BT30" s="72">
        <v>69566793</v>
      </c>
      <c r="BU30" s="72"/>
      <c r="BV30" s="72"/>
      <c r="BW30" s="72"/>
      <c r="BX30" s="72"/>
      <c r="BY30" s="72"/>
      <c r="BZ30" s="72"/>
      <c r="CA30" s="72"/>
      <c r="CB30" s="72"/>
      <c r="CC30" s="72"/>
      <c r="CD30" s="72"/>
    </row>
    <row r="31" spans="2:82" x14ac:dyDescent="0.25">
      <c r="B31" s="76" t="s">
        <v>352</v>
      </c>
      <c r="C31" s="76"/>
      <c r="D31" s="76"/>
      <c r="E31" s="76"/>
      <c r="F31" s="76"/>
      <c r="G31" s="76"/>
      <c r="H31" s="78">
        <v>23</v>
      </c>
      <c r="I31" s="78"/>
      <c r="J31" s="78"/>
      <c r="K31" s="78"/>
      <c r="L31" s="78"/>
      <c r="M31" s="78"/>
      <c r="N31" s="78"/>
      <c r="O31" s="78"/>
      <c r="P31" s="78">
        <v>23</v>
      </c>
      <c r="Q31" s="78"/>
      <c r="R31" s="78"/>
      <c r="S31" s="78"/>
      <c r="T31" s="78"/>
      <c r="U31" s="78"/>
      <c r="V31" s="78"/>
      <c r="W31" s="78"/>
      <c r="X31" s="78"/>
      <c r="Y31" s="78">
        <v>39</v>
      </c>
      <c r="Z31" s="78"/>
      <c r="AA31" s="78"/>
      <c r="AB31" s="78"/>
      <c r="AC31" s="78"/>
      <c r="AD31" s="78"/>
      <c r="AE31" s="78"/>
      <c r="AF31" s="78"/>
      <c r="AG31" s="78"/>
      <c r="AH31" s="78">
        <v>338</v>
      </c>
      <c r="AI31" s="78"/>
      <c r="AJ31" s="78"/>
      <c r="AK31" s="78"/>
      <c r="AL31" s="78"/>
      <c r="AM31" s="78"/>
      <c r="AN31" s="78"/>
      <c r="AO31" s="78"/>
      <c r="AP31" s="78"/>
      <c r="AQ31" s="78">
        <v>280</v>
      </c>
      <c r="AR31" s="78"/>
      <c r="AS31" s="78"/>
      <c r="AT31" s="78"/>
      <c r="AU31" s="78"/>
      <c r="AV31" s="78"/>
      <c r="AW31" s="78"/>
      <c r="AX31" s="78"/>
      <c r="AY31" s="78"/>
      <c r="AZ31" s="78">
        <v>291</v>
      </c>
      <c r="BA31" s="78"/>
      <c r="BB31" s="78"/>
      <c r="BC31" s="78"/>
      <c r="BD31" s="78"/>
      <c r="BE31" s="78"/>
      <c r="BF31" s="78"/>
      <c r="BG31" s="78"/>
      <c r="BH31" s="78"/>
      <c r="BI31" s="78"/>
      <c r="BJ31" s="78"/>
      <c r="BK31" s="78">
        <v>994</v>
      </c>
      <c r="BL31" s="78"/>
      <c r="BM31" s="78"/>
      <c r="BN31" s="78"/>
      <c r="BO31" s="78"/>
      <c r="BP31" s="78"/>
      <c r="BQ31" s="78"/>
      <c r="BR31" s="78"/>
      <c r="BS31" s="78"/>
      <c r="BT31" s="77">
        <v>58434969</v>
      </c>
      <c r="BU31" s="77"/>
      <c r="BV31" s="77"/>
      <c r="BW31" s="77"/>
      <c r="BX31" s="77"/>
      <c r="BY31" s="77"/>
      <c r="BZ31" s="77"/>
      <c r="CA31" s="77"/>
      <c r="CB31" s="77"/>
      <c r="CC31" s="77"/>
      <c r="CD31" s="77"/>
    </row>
    <row r="32" spans="2:82" x14ac:dyDescent="0.25">
      <c r="B32" s="71" t="s">
        <v>353</v>
      </c>
      <c r="C32" s="71"/>
      <c r="D32" s="71"/>
      <c r="E32" s="71"/>
      <c r="F32" s="71"/>
      <c r="G32" s="71"/>
      <c r="H32" s="73">
        <v>10</v>
      </c>
      <c r="I32" s="73"/>
      <c r="J32" s="73"/>
      <c r="K32" s="73"/>
      <c r="L32" s="73"/>
      <c r="M32" s="73"/>
      <c r="N32" s="73"/>
      <c r="O32" s="73"/>
      <c r="P32" s="73">
        <v>18</v>
      </c>
      <c r="Q32" s="73"/>
      <c r="R32" s="73"/>
      <c r="S32" s="73"/>
      <c r="T32" s="73"/>
      <c r="U32" s="73"/>
      <c r="V32" s="73"/>
      <c r="W32" s="73"/>
      <c r="X32" s="73"/>
      <c r="Y32" s="73">
        <v>38</v>
      </c>
      <c r="Z32" s="73"/>
      <c r="AA32" s="73"/>
      <c r="AB32" s="73"/>
      <c r="AC32" s="73"/>
      <c r="AD32" s="73"/>
      <c r="AE32" s="73"/>
      <c r="AF32" s="73"/>
      <c r="AG32" s="73"/>
      <c r="AH32" s="73">
        <v>222</v>
      </c>
      <c r="AI32" s="73"/>
      <c r="AJ32" s="73"/>
      <c r="AK32" s="73"/>
      <c r="AL32" s="73"/>
      <c r="AM32" s="73"/>
      <c r="AN32" s="73"/>
      <c r="AO32" s="73"/>
      <c r="AP32" s="73"/>
      <c r="AQ32" s="73">
        <v>153</v>
      </c>
      <c r="AR32" s="73"/>
      <c r="AS32" s="73"/>
      <c r="AT32" s="73"/>
      <c r="AU32" s="73"/>
      <c r="AV32" s="73"/>
      <c r="AW32" s="73"/>
      <c r="AX32" s="73"/>
      <c r="AY32" s="73"/>
      <c r="AZ32" s="73">
        <v>209</v>
      </c>
      <c r="BA32" s="73"/>
      <c r="BB32" s="73"/>
      <c r="BC32" s="73"/>
      <c r="BD32" s="73"/>
      <c r="BE32" s="73"/>
      <c r="BF32" s="73"/>
      <c r="BG32" s="73"/>
      <c r="BH32" s="73"/>
      <c r="BI32" s="73"/>
      <c r="BJ32" s="73"/>
      <c r="BK32" s="73">
        <v>650</v>
      </c>
      <c r="BL32" s="73"/>
      <c r="BM32" s="73"/>
      <c r="BN32" s="73"/>
      <c r="BO32" s="73"/>
      <c r="BP32" s="73"/>
      <c r="BQ32" s="73"/>
      <c r="BR32" s="73"/>
      <c r="BS32" s="73"/>
      <c r="BT32" s="72">
        <v>39420528</v>
      </c>
      <c r="BU32" s="72"/>
      <c r="BV32" s="72"/>
      <c r="BW32" s="72"/>
      <c r="BX32" s="72"/>
      <c r="BY32" s="72"/>
      <c r="BZ32" s="72"/>
      <c r="CA32" s="72"/>
      <c r="CB32" s="72"/>
      <c r="CC32" s="72"/>
      <c r="CD32" s="72"/>
    </row>
    <row r="33" spans="2:82" x14ac:dyDescent="0.25">
      <c r="B33" s="80" t="s">
        <v>354</v>
      </c>
      <c r="C33" s="80"/>
      <c r="D33" s="80"/>
      <c r="E33" s="80"/>
      <c r="F33" s="80"/>
      <c r="G33" s="80"/>
      <c r="H33" s="82">
        <v>12</v>
      </c>
      <c r="I33" s="82"/>
      <c r="J33" s="82"/>
      <c r="K33" s="82"/>
      <c r="L33" s="82"/>
      <c r="M33" s="82"/>
      <c r="N33" s="82"/>
      <c r="O33" s="82"/>
      <c r="P33" s="82">
        <v>11</v>
      </c>
      <c r="Q33" s="82"/>
      <c r="R33" s="82"/>
      <c r="S33" s="82"/>
      <c r="T33" s="82"/>
      <c r="U33" s="82"/>
      <c r="V33" s="82"/>
      <c r="W33" s="82"/>
      <c r="X33" s="82"/>
      <c r="Y33" s="82">
        <v>15</v>
      </c>
      <c r="Z33" s="82"/>
      <c r="AA33" s="82"/>
      <c r="AB33" s="82"/>
      <c r="AC33" s="82"/>
      <c r="AD33" s="82"/>
      <c r="AE33" s="82"/>
      <c r="AF33" s="82"/>
      <c r="AG33" s="82"/>
      <c r="AH33" s="82">
        <v>97</v>
      </c>
      <c r="AI33" s="82"/>
      <c r="AJ33" s="82"/>
      <c r="AK33" s="82"/>
      <c r="AL33" s="82"/>
      <c r="AM33" s="82"/>
      <c r="AN33" s="82"/>
      <c r="AO33" s="82"/>
      <c r="AP33" s="82"/>
      <c r="AQ33" s="82">
        <v>62</v>
      </c>
      <c r="AR33" s="82"/>
      <c r="AS33" s="82"/>
      <c r="AT33" s="82"/>
      <c r="AU33" s="82"/>
      <c r="AV33" s="82"/>
      <c r="AW33" s="82"/>
      <c r="AX33" s="82"/>
      <c r="AY33" s="82"/>
      <c r="AZ33" s="82">
        <v>79</v>
      </c>
      <c r="BA33" s="82"/>
      <c r="BB33" s="82"/>
      <c r="BC33" s="82"/>
      <c r="BD33" s="82"/>
      <c r="BE33" s="82"/>
      <c r="BF33" s="82"/>
      <c r="BG33" s="82"/>
      <c r="BH33" s="82"/>
      <c r="BI33" s="82"/>
      <c r="BJ33" s="82"/>
      <c r="BK33" s="82">
        <v>276</v>
      </c>
      <c r="BL33" s="82"/>
      <c r="BM33" s="82"/>
      <c r="BN33" s="82"/>
      <c r="BO33" s="82"/>
      <c r="BP33" s="82"/>
      <c r="BQ33" s="82"/>
      <c r="BR33" s="82"/>
      <c r="BS33" s="82"/>
      <c r="BT33" s="81">
        <v>16821528</v>
      </c>
      <c r="BU33" s="81"/>
      <c r="BV33" s="81"/>
      <c r="BW33" s="81"/>
      <c r="BX33" s="81"/>
      <c r="BY33" s="81"/>
      <c r="BZ33" s="81"/>
      <c r="CA33" s="81"/>
      <c r="CB33" s="81"/>
      <c r="CC33" s="81"/>
      <c r="CD33" s="81"/>
    </row>
    <row r="34" spans="2:82" x14ac:dyDescent="0.25">
      <c r="B34" s="83" t="s">
        <v>355</v>
      </c>
      <c r="C34" s="83"/>
      <c r="D34" s="83"/>
      <c r="E34" s="83"/>
      <c r="F34" s="83"/>
      <c r="G34" s="83"/>
      <c r="H34" s="86">
        <v>211</v>
      </c>
      <c r="I34" s="86"/>
      <c r="J34" s="86"/>
      <c r="K34" s="86"/>
      <c r="L34" s="86"/>
      <c r="M34" s="86"/>
      <c r="N34" s="86"/>
      <c r="O34" s="86"/>
      <c r="P34" s="86">
        <v>173</v>
      </c>
      <c r="Q34" s="86"/>
      <c r="R34" s="86"/>
      <c r="S34" s="86"/>
      <c r="T34" s="86"/>
      <c r="U34" s="86"/>
      <c r="V34" s="86"/>
      <c r="W34" s="86"/>
      <c r="X34" s="86"/>
      <c r="Y34" s="86">
        <v>319</v>
      </c>
      <c r="Z34" s="86"/>
      <c r="AA34" s="86"/>
      <c r="AB34" s="86"/>
      <c r="AC34" s="86"/>
      <c r="AD34" s="86"/>
      <c r="AE34" s="86"/>
      <c r="AF34" s="86"/>
      <c r="AG34" s="86"/>
      <c r="AH34" s="84">
        <v>2027</v>
      </c>
      <c r="AI34" s="84"/>
      <c r="AJ34" s="84"/>
      <c r="AK34" s="84"/>
      <c r="AL34" s="84"/>
      <c r="AM34" s="84"/>
      <c r="AN34" s="84"/>
      <c r="AO34" s="84"/>
      <c r="AP34" s="84"/>
      <c r="AQ34" s="84">
        <v>1300</v>
      </c>
      <c r="AR34" s="84"/>
      <c r="AS34" s="84"/>
      <c r="AT34" s="84"/>
      <c r="AU34" s="84"/>
      <c r="AV34" s="84"/>
      <c r="AW34" s="84"/>
      <c r="AX34" s="84"/>
      <c r="AY34" s="84"/>
      <c r="AZ34" s="86">
        <v>947</v>
      </c>
      <c r="BA34" s="86"/>
      <c r="BB34" s="86"/>
      <c r="BC34" s="86"/>
      <c r="BD34" s="86"/>
      <c r="BE34" s="86"/>
      <c r="BF34" s="86"/>
      <c r="BG34" s="86"/>
      <c r="BH34" s="86"/>
      <c r="BI34" s="86"/>
      <c r="BJ34" s="86"/>
      <c r="BK34" s="84">
        <v>4977</v>
      </c>
      <c r="BL34" s="84"/>
      <c r="BM34" s="84"/>
      <c r="BN34" s="84"/>
      <c r="BO34" s="84"/>
      <c r="BP34" s="84"/>
      <c r="BQ34" s="84"/>
      <c r="BR34" s="84"/>
      <c r="BS34" s="84"/>
      <c r="BT34" s="85">
        <v>298617874</v>
      </c>
      <c r="BU34" s="85"/>
      <c r="BV34" s="85"/>
      <c r="BW34" s="85"/>
      <c r="BX34" s="85"/>
      <c r="BY34" s="85"/>
      <c r="BZ34" s="85"/>
      <c r="CA34" s="85"/>
      <c r="CB34" s="85"/>
      <c r="CC34" s="85"/>
      <c r="CD34" s="85"/>
    </row>
    <row r="35" spans="2:82" x14ac:dyDescent="0.25">
      <c r="B35" s="55" t="s">
        <v>356</v>
      </c>
      <c r="C35" s="53"/>
      <c r="D35" s="53"/>
      <c r="E35" s="53"/>
      <c r="F35" s="53"/>
      <c r="G35" s="53"/>
      <c r="H35" s="53"/>
      <c r="I35" s="53"/>
      <c r="J35" s="53"/>
      <c r="K35" s="53"/>
      <c r="L35" s="53"/>
      <c r="M35" s="53"/>
      <c r="N35" s="53"/>
      <c r="O35" s="53"/>
      <c r="P35" s="53"/>
      <c r="Q35" s="53"/>
      <c r="R35" s="53"/>
      <c r="S35" s="53"/>
      <c r="T35" s="53"/>
      <c r="U35" s="53"/>
      <c r="V35" s="53"/>
      <c r="W35" s="53"/>
      <c r="X35" s="53"/>
      <c r="Y35" s="53"/>
      <c r="Z35" s="53"/>
      <c r="AA35" s="53"/>
      <c r="AB35" s="53"/>
      <c r="AC35" s="53"/>
      <c r="AD35" s="53"/>
      <c r="AE35" s="53"/>
      <c r="AF35" s="53"/>
      <c r="AG35" s="53"/>
      <c r="AH35" s="53"/>
      <c r="AI35" s="53"/>
      <c r="AJ35" s="53"/>
      <c r="AK35" s="53"/>
      <c r="AL35" s="53"/>
      <c r="AM35" s="53"/>
      <c r="AN35" s="53"/>
      <c r="AO35" s="53"/>
      <c r="AP35" s="53"/>
      <c r="AQ35" s="53"/>
      <c r="AR35" s="53"/>
      <c r="AS35" s="53"/>
      <c r="AT35" s="53"/>
      <c r="AU35" s="53"/>
      <c r="AV35" s="53"/>
      <c r="AW35" s="53"/>
      <c r="AX35" s="53"/>
      <c r="AY35" s="53"/>
      <c r="AZ35" s="53"/>
      <c r="BA35" s="53"/>
      <c r="BB35" s="53"/>
      <c r="BC35" s="53"/>
      <c r="BD35" s="53"/>
      <c r="BE35" s="53"/>
      <c r="BF35" s="53"/>
      <c r="BG35" s="53"/>
      <c r="BH35" s="53"/>
      <c r="BI35" s="53"/>
      <c r="BJ35" s="53"/>
      <c r="BK35" s="53"/>
      <c r="BL35" s="53"/>
      <c r="BM35" s="53"/>
      <c r="BN35" s="53"/>
      <c r="BO35" s="53"/>
      <c r="BP35" s="53"/>
      <c r="BQ35" s="53"/>
      <c r="BR35" s="53"/>
      <c r="BS35" s="53"/>
      <c r="BT35" s="53"/>
      <c r="BU35" s="53"/>
      <c r="BV35" s="53"/>
      <c r="BW35" s="53"/>
      <c r="BX35" s="53"/>
      <c r="BY35" s="53"/>
      <c r="BZ35" s="53"/>
      <c r="CA35" s="53"/>
      <c r="CB35" s="53"/>
      <c r="CC35" s="53"/>
      <c r="CD35" s="53"/>
    </row>
    <row r="36" spans="2:82" x14ac:dyDescent="0.25">
      <c r="B36" s="56" t="s">
        <v>357</v>
      </c>
      <c r="C36" s="53"/>
      <c r="D36" s="53"/>
      <c r="E36" s="53"/>
      <c r="F36" s="53"/>
      <c r="G36" s="53"/>
      <c r="H36" s="53"/>
      <c r="I36" s="53"/>
      <c r="J36" s="53"/>
      <c r="K36" s="53"/>
      <c r="L36" s="53"/>
      <c r="M36" s="53"/>
      <c r="N36" s="53"/>
      <c r="O36" s="53"/>
      <c r="P36" s="53"/>
      <c r="Q36" s="53"/>
      <c r="R36" s="53"/>
      <c r="S36" s="53"/>
      <c r="T36" s="53"/>
      <c r="U36" s="53"/>
      <c r="V36" s="53"/>
      <c r="W36" s="53"/>
      <c r="X36" s="53"/>
      <c r="Y36" s="53"/>
      <c r="Z36" s="53"/>
      <c r="AA36" s="53"/>
      <c r="AB36" s="53"/>
      <c r="AC36" s="53"/>
      <c r="AD36" s="53"/>
      <c r="AE36" s="53"/>
      <c r="AF36" s="53"/>
      <c r="AG36" s="53"/>
      <c r="AH36" s="53"/>
      <c r="AI36" s="53"/>
      <c r="AJ36" s="53"/>
      <c r="AK36" s="53"/>
      <c r="AL36" s="53"/>
      <c r="AM36" s="53"/>
      <c r="AN36" s="53"/>
      <c r="AO36" s="53"/>
      <c r="AP36" s="53"/>
      <c r="AQ36" s="53"/>
      <c r="AR36" s="53"/>
      <c r="AS36" s="53"/>
      <c r="AT36" s="53"/>
      <c r="AU36" s="53"/>
      <c r="AV36" s="53"/>
      <c r="AW36" s="53"/>
      <c r="AX36" s="53"/>
      <c r="AY36" s="53"/>
      <c r="AZ36" s="53"/>
      <c r="BA36" s="53"/>
      <c r="BB36" s="53"/>
      <c r="BC36" s="53"/>
      <c r="BD36" s="53"/>
      <c r="BE36" s="53"/>
      <c r="BF36" s="53"/>
      <c r="BG36" s="53"/>
      <c r="BH36" s="53"/>
      <c r="BI36" s="53"/>
      <c r="BJ36" s="53"/>
      <c r="BK36" s="53"/>
      <c r="BL36" s="53"/>
      <c r="BM36" s="53"/>
      <c r="BN36" s="53"/>
      <c r="BO36" s="53"/>
      <c r="BP36" s="53"/>
      <c r="BQ36" s="53"/>
      <c r="BR36" s="53"/>
      <c r="BS36" s="53"/>
      <c r="BT36" s="53"/>
      <c r="BU36" s="53"/>
      <c r="BV36" s="53"/>
      <c r="BW36" s="53"/>
      <c r="BX36" s="53"/>
      <c r="BY36" s="53"/>
      <c r="BZ36" s="53"/>
      <c r="CA36" s="53"/>
      <c r="CB36" s="53"/>
      <c r="CC36" s="53"/>
      <c r="CD36" s="53"/>
    </row>
    <row r="37" spans="2:82" ht="16.5" x14ac:dyDescent="0.25">
      <c r="B37" s="54" t="s">
        <v>359</v>
      </c>
      <c r="C37" s="53"/>
      <c r="D37" s="53"/>
      <c r="E37" s="53"/>
      <c r="F37" s="53"/>
      <c r="G37" s="53"/>
      <c r="H37" s="53"/>
      <c r="I37" s="53"/>
      <c r="J37" s="53"/>
      <c r="K37" s="53"/>
      <c r="L37" s="53"/>
      <c r="M37" s="53"/>
      <c r="N37" s="53"/>
      <c r="O37" s="53"/>
      <c r="P37" s="53"/>
      <c r="Q37" s="53"/>
      <c r="R37" s="53"/>
      <c r="S37" s="53"/>
      <c r="T37" s="53"/>
      <c r="U37" s="53"/>
      <c r="V37" s="53"/>
      <c r="W37" s="53"/>
      <c r="X37" s="53"/>
      <c r="Y37" s="53"/>
      <c r="Z37" s="53"/>
      <c r="AA37" s="53"/>
      <c r="AB37" s="53"/>
      <c r="AC37" s="53"/>
      <c r="AD37" s="53"/>
      <c r="AE37" s="53"/>
      <c r="AF37" s="53"/>
      <c r="AG37" s="53"/>
      <c r="AH37" s="53"/>
      <c r="AI37" s="53"/>
      <c r="AJ37" s="53"/>
      <c r="AK37" s="53"/>
      <c r="AL37" s="53"/>
      <c r="AM37" s="53"/>
      <c r="AN37" s="53"/>
      <c r="AO37" s="53"/>
      <c r="AP37" s="53"/>
      <c r="AQ37" s="53"/>
      <c r="AR37" s="53"/>
      <c r="AS37" s="53"/>
      <c r="AT37" s="53"/>
      <c r="AU37" s="53"/>
      <c r="AV37" s="53"/>
      <c r="AW37" s="53"/>
      <c r="AX37" s="53"/>
      <c r="AY37" s="53"/>
      <c r="AZ37" s="53"/>
      <c r="BA37" s="53"/>
      <c r="BB37" s="53"/>
      <c r="BC37" s="53"/>
      <c r="BD37" s="53"/>
      <c r="BE37" s="53"/>
      <c r="BF37" s="53"/>
      <c r="BG37" s="53"/>
      <c r="BH37" s="53"/>
      <c r="BI37" s="53"/>
      <c r="BJ37" s="53"/>
      <c r="BK37" s="53"/>
      <c r="BL37" s="53"/>
      <c r="BM37" s="53"/>
      <c r="BN37" s="53"/>
      <c r="BO37" s="53"/>
      <c r="BP37" s="53"/>
      <c r="BQ37" s="53"/>
      <c r="BR37" s="53"/>
      <c r="BS37" s="53"/>
      <c r="BT37" s="53"/>
      <c r="BU37" s="53"/>
      <c r="BV37" s="53"/>
      <c r="BW37" s="53"/>
      <c r="BX37" s="53"/>
      <c r="BY37" s="53"/>
      <c r="BZ37" s="53"/>
      <c r="CA37" s="53"/>
      <c r="CB37" s="53"/>
      <c r="CC37" s="53"/>
      <c r="CD37" s="53"/>
    </row>
    <row r="38" spans="2:82" ht="15" customHeight="1" x14ac:dyDescent="0.25">
      <c r="B38" s="57"/>
      <c r="C38" s="57"/>
      <c r="D38" s="57"/>
      <c r="E38" s="57"/>
      <c r="F38" s="57"/>
      <c r="G38" s="58"/>
      <c r="H38" s="59" t="s">
        <v>334</v>
      </c>
      <c r="I38" s="60"/>
      <c r="J38" s="60"/>
      <c r="K38" s="60"/>
      <c r="L38" s="60"/>
      <c r="M38" s="60"/>
      <c r="N38" s="60"/>
      <c r="O38" s="60"/>
      <c r="P38" s="60"/>
      <c r="Q38" s="60"/>
      <c r="R38" s="60"/>
      <c r="S38" s="60"/>
      <c r="T38" s="60"/>
      <c r="U38" s="60"/>
      <c r="V38" s="60"/>
      <c r="W38" s="60"/>
      <c r="X38" s="60"/>
      <c r="Y38" s="60"/>
      <c r="Z38" s="60"/>
      <c r="AA38" s="60"/>
      <c r="AB38" s="60"/>
      <c r="AC38" s="60"/>
      <c r="AD38" s="60"/>
      <c r="AE38" s="60"/>
      <c r="AF38" s="60"/>
      <c r="AG38" s="60"/>
      <c r="AH38" s="60"/>
      <c r="AI38" s="60"/>
      <c r="AJ38" s="60"/>
      <c r="AK38" s="60"/>
      <c r="AL38" s="60"/>
      <c r="AM38" s="60"/>
      <c r="AN38" s="60"/>
      <c r="AO38" s="60"/>
      <c r="AP38" s="60"/>
      <c r="AQ38" s="60"/>
      <c r="AR38" s="60"/>
      <c r="AS38" s="60"/>
      <c r="AT38" s="60"/>
      <c r="AU38" s="60"/>
      <c r="AV38" s="60"/>
      <c r="AW38" s="60"/>
      <c r="AX38" s="60"/>
      <c r="AY38" s="60"/>
      <c r="AZ38" s="60"/>
      <c r="BA38" s="60"/>
      <c r="BB38" s="60"/>
      <c r="BC38" s="60"/>
      <c r="BD38" s="60"/>
      <c r="BE38" s="60"/>
      <c r="BF38" s="60"/>
      <c r="BG38" s="60"/>
      <c r="BH38" s="60"/>
      <c r="BI38" s="60"/>
      <c r="BJ38" s="61"/>
      <c r="BK38" s="62"/>
      <c r="BL38" s="57"/>
      <c r="BM38" s="57"/>
      <c r="BN38" s="57"/>
      <c r="BO38" s="57"/>
      <c r="BP38" s="57"/>
      <c r="BQ38" s="57"/>
      <c r="BR38" s="57"/>
      <c r="BS38" s="58"/>
      <c r="BT38" s="63" t="s">
        <v>335</v>
      </c>
      <c r="BU38" s="64"/>
      <c r="BV38" s="64"/>
      <c r="BW38" s="64"/>
      <c r="BX38" s="64"/>
      <c r="BY38" s="64"/>
      <c r="BZ38" s="64"/>
      <c r="CA38" s="64"/>
      <c r="CB38" s="64"/>
      <c r="CC38" s="64"/>
      <c r="CD38" s="64"/>
    </row>
    <row r="39" spans="2:82" x14ac:dyDescent="0.25">
      <c r="B39" s="65" t="s">
        <v>336</v>
      </c>
      <c r="C39" s="65"/>
      <c r="D39" s="65"/>
      <c r="E39" s="65"/>
      <c r="F39" s="65"/>
      <c r="G39" s="66"/>
      <c r="H39" s="67" t="s">
        <v>337</v>
      </c>
      <c r="I39" s="68"/>
      <c r="J39" s="68"/>
      <c r="K39" s="68"/>
      <c r="L39" s="68"/>
      <c r="M39" s="68"/>
      <c r="N39" s="68"/>
      <c r="O39" s="69"/>
      <c r="P39" s="67" t="s">
        <v>338</v>
      </c>
      <c r="Q39" s="68"/>
      <c r="R39" s="68"/>
      <c r="S39" s="68"/>
      <c r="T39" s="68"/>
      <c r="U39" s="68"/>
      <c r="V39" s="68"/>
      <c r="W39" s="68"/>
      <c r="X39" s="69"/>
      <c r="Y39" s="67" t="s">
        <v>339</v>
      </c>
      <c r="Z39" s="68"/>
      <c r="AA39" s="68"/>
      <c r="AB39" s="68"/>
      <c r="AC39" s="68"/>
      <c r="AD39" s="68"/>
      <c r="AE39" s="68"/>
      <c r="AF39" s="68"/>
      <c r="AG39" s="69"/>
      <c r="AH39" s="67" t="s">
        <v>340</v>
      </c>
      <c r="AI39" s="68"/>
      <c r="AJ39" s="68"/>
      <c r="AK39" s="68"/>
      <c r="AL39" s="68"/>
      <c r="AM39" s="68"/>
      <c r="AN39" s="68"/>
      <c r="AO39" s="68"/>
      <c r="AP39" s="69"/>
      <c r="AQ39" s="67" t="s">
        <v>341</v>
      </c>
      <c r="AR39" s="68"/>
      <c r="AS39" s="68"/>
      <c r="AT39" s="68"/>
      <c r="AU39" s="68"/>
      <c r="AV39" s="68"/>
      <c r="AW39" s="68"/>
      <c r="AX39" s="68"/>
      <c r="AY39" s="69"/>
      <c r="AZ39" s="67" t="s">
        <v>342</v>
      </c>
      <c r="BA39" s="68"/>
      <c r="BB39" s="68"/>
      <c r="BC39" s="68"/>
      <c r="BD39" s="68"/>
      <c r="BE39" s="68"/>
      <c r="BF39" s="68"/>
      <c r="BG39" s="68"/>
      <c r="BH39" s="68"/>
      <c r="BI39" s="68"/>
      <c r="BJ39" s="69"/>
      <c r="BK39" s="63" t="s">
        <v>335</v>
      </c>
      <c r="BL39" s="64"/>
      <c r="BM39" s="64"/>
      <c r="BN39" s="64"/>
      <c r="BO39" s="64"/>
      <c r="BP39" s="64"/>
      <c r="BQ39" s="64"/>
      <c r="BR39" s="64"/>
      <c r="BS39" s="70"/>
      <c r="BT39" s="63" t="s">
        <v>343</v>
      </c>
      <c r="BU39" s="64"/>
      <c r="BV39" s="64"/>
      <c r="BW39" s="64"/>
      <c r="BX39" s="64"/>
      <c r="BY39" s="64"/>
      <c r="BZ39" s="64"/>
      <c r="CA39" s="64"/>
      <c r="CB39" s="64"/>
      <c r="CC39" s="64"/>
      <c r="CD39" s="64"/>
    </row>
    <row r="40" spans="2:82" x14ac:dyDescent="0.25">
      <c r="B40" s="71" t="s">
        <v>344</v>
      </c>
      <c r="C40" s="71"/>
      <c r="D40" s="71"/>
      <c r="E40" s="71"/>
      <c r="F40" s="71"/>
      <c r="G40" s="71"/>
      <c r="H40" s="73">
        <v>233</v>
      </c>
      <c r="I40" s="73"/>
      <c r="J40" s="73"/>
      <c r="K40" s="73"/>
      <c r="L40" s="73"/>
      <c r="M40" s="73"/>
      <c r="N40" s="73"/>
      <c r="O40" s="73"/>
      <c r="P40" s="74" t="s">
        <v>345</v>
      </c>
      <c r="Q40" s="74"/>
      <c r="R40" s="74"/>
      <c r="S40" s="74"/>
      <c r="T40" s="74"/>
      <c r="U40" s="74"/>
      <c r="V40" s="74"/>
      <c r="W40" s="74"/>
      <c r="X40" s="74"/>
      <c r="Y40" s="74" t="s">
        <v>345</v>
      </c>
      <c r="Z40" s="74"/>
      <c r="AA40" s="74"/>
      <c r="AB40" s="74"/>
      <c r="AC40" s="74"/>
      <c r="AD40" s="74"/>
      <c r="AE40" s="74"/>
      <c r="AF40" s="74"/>
      <c r="AG40" s="74"/>
      <c r="AH40" s="74" t="s">
        <v>345</v>
      </c>
      <c r="AI40" s="74"/>
      <c r="AJ40" s="74"/>
      <c r="AK40" s="74"/>
      <c r="AL40" s="74"/>
      <c r="AM40" s="74"/>
      <c r="AN40" s="74"/>
      <c r="AO40" s="74"/>
      <c r="AP40" s="74"/>
      <c r="AQ40" s="74" t="s">
        <v>345</v>
      </c>
      <c r="AR40" s="74"/>
      <c r="AS40" s="74"/>
      <c r="AT40" s="74"/>
      <c r="AU40" s="74"/>
      <c r="AV40" s="74"/>
      <c r="AW40" s="74"/>
      <c r="AX40" s="74"/>
      <c r="AY40" s="74"/>
      <c r="AZ40" s="74" t="s">
        <v>345</v>
      </c>
      <c r="BA40" s="74"/>
      <c r="BB40" s="74"/>
      <c r="BC40" s="74"/>
      <c r="BD40" s="74"/>
      <c r="BE40" s="74"/>
      <c r="BF40" s="74"/>
      <c r="BG40" s="74"/>
      <c r="BH40" s="74"/>
      <c r="BI40" s="74"/>
      <c r="BJ40" s="74"/>
      <c r="BK40" s="73">
        <v>233</v>
      </c>
      <c r="BL40" s="73"/>
      <c r="BM40" s="73"/>
      <c r="BN40" s="73"/>
      <c r="BO40" s="73"/>
      <c r="BP40" s="73"/>
      <c r="BQ40" s="73"/>
      <c r="BR40" s="73"/>
      <c r="BS40" s="73"/>
      <c r="BT40" s="75">
        <v>7556125</v>
      </c>
      <c r="BU40" s="75"/>
      <c r="BV40" s="75"/>
      <c r="BW40" s="75"/>
      <c r="BX40" s="75"/>
      <c r="BY40" s="75"/>
      <c r="BZ40" s="75"/>
      <c r="CA40" s="75"/>
      <c r="CB40" s="75"/>
      <c r="CC40" s="75"/>
      <c r="CD40" s="75"/>
    </row>
    <row r="41" spans="2:82" x14ac:dyDescent="0.25">
      <c r="B41" s="76" t="s">
        <v>346</v>
      </c>
      <c r="C41" s="76"/>
      <c r="D41" s="76"/>
      <c r="E41" s="76"/>
      <c r="F41" s="76"/>
      <c r="G41" s="76"/>
      <c r="H41" s="78">
        <v>695</v>
      </c>
      <c r="I41" s="78"/>
      <c r="J41" s="78"/>
      <c r="K41" s="78"/>
      <c r="L41" s="78"/>
      <c r="M41" s="78"/>
      <c r="N41" s="78"/>
      <c r="O41" s="78"/>
      <c r="P41" s="78">
        <v>188</v>
      </c>
      <c r="Q41" s="78"/>
      <c r="R41" s="78"/>
      <c r="S41" s="78"/>
      <c r="T41" s="78"/>
      <c r="U41" s="78"/>
      <c r="V41" s="78"/>
      <c r="W41" s="78"/>
      <c r="X41" s="78"/>
      <c r="Y41" s="78">
        <v>2</v>
      </c>
      <c r="Z41" s="78"/>
      <c r="AA41" s="78"/>
      <c r="AB41" s="78"/>
      <c r="AC41" s="78"/>
      <c r="AD41" s="78"/>
      <c r="AE41" s="78"/>
      <c r="AF41" s="78"/>
      <c r="AG41" s="78"/>
      <c r="AH41" s="79" t="s">
        <v>345</v>
      </c>
      <c r="AI41" s="79"/>
      <c r="AJ41" s="79"/>
      <c r="AK41" s="79"/>
      <c r="AL41" s="79"/>
      <c r="AM41" s="79"/>
      <c r="AN41" s="79"/>
      <c r="AO41" s="79"/>
      <c r="AP41" s="79"/>
      <c r="AQ41" s="79" t="s">
        <v>345</v>
      </c>
      <c r="AR41" s="79"/>
      <c r="AS41" s="79"/>
      <c r="AT41" s="79"/>
      <c r="AU41" s="79"/>
      <c r="AV41" s="79"/>
      <c r="AW41" s="79"/>
      <c r="AX41" s="79"/>
      <c r="AY41" s="79"/>
      <c r="AZ41" s="79" t="s">
        <v>345</v>
      </c>
      <c r="BA41" s="79"/>
      <c r="BB41" s="79"/>
      <c r="BC41" s="79"/>
      <c r="BD41" s="79"/>
      <c r="BE41" s="79"/>
      <c r="BF41" s="79"/>
      <c r="BG41" s="79"/>
      <c r="BH41" s="79"/>
      <c r="BI41" s="79"/>
      <c r="BJ41" s="79"/>
      <c r="BK41" s="78">
        <v>885</v>
      </c>
      <c r="BL41" s="78"/>
      <c r="BM41" s="78"/>
      <c r="BN41" s="78"/>
      <c r="BO41" s="78"/>
      <c r="BP41" s="78"/>
      <c r="BQ41" s="78"/>
      <c r="BR41" s="78"/>
      <c r="BS41" s="78"/>
      <c r="BT41" s="77">
        <v>36579825</v>
      </c>
      <c r="BU41" s="77"/>
      <c r="BV41" s="77"/>
      <c r="BW41" s="77"/>
      <c r="BX41" s="77"/>
      <c r="BY41" s="77"/>
      <c r="BZ41" s="77"/>
      <c r="CA41" s="77"/>
      <c r="CB41" s="77"/>
      <c r="CC41" s="77"/>
      <c r="CD41" s="77"/>
    </row>
    <row r="42" spans="2:82" x14ac:dyDescent="0.25">
      <c r="B42" s="71" t="s">
        <v>347</v>
      </c>
      <c r="C42" s="71"/>
      <c r="D42" s="71"/>
      <c r="E42" s="71"/>
      <c r="F42" s="71"/>
      <c r="G42" s="71"/>
      <c r="H42" s="73">
        <v>709</v>
      </c>
      <c r="I42" s="73"/>
      <c r="J42" s="73"/>
      <c r="K42" s="73"/>
      <c r="L42" s="73"/>
      <c r="M42" s="73"/>
      <c r="N42" s="73"/>
      <c r="O42" s="73"/>
      <c r="P42" s="73">
        <v>525</v>
      </c>
      <c r="Q42" s="73"/>
      <c r="R42" s="73"/>
      <c r="S42" s="73"/>
      <c r="T42" s="73"/>
      <c r="U42" s="73"/>
      <c r="V42" s="73"/>
      <c r="W42" s="73"/>
      <c r="X42" s="73"/>
      <c r="Y42" s="73">
        <v>60</v>
      </c>
      <c r="Z42" s="73"/>
      <c r="AA42" s="73"/>
      <c r="AB42" s="73"/>
      <c r="AC42" s="73"/>
      <c r="AD42" s="73"/>
      <c r="AE42" s="73"/>
      <c r="AF42" s="73"/>
      <c r="AG42" s="73"/>
      <c r="AH42" s="74" t="s">
        <v>345</v>
      </c>
      <c r="AI42" s="74"/>
      <c r="AJ42" s="74"/>
      <c r="AK42" s="74"/>
      <c r="AL42" s="74"/>
      <c r="AM42" s="74"/>
      <c r="AN42" s="74"/>
      <c r="AO42" s="74"/>
      <c r="AP42" s="74"/>
      <c r="AQ42" s="74" t="s">
        <v>345</v>
      </c>
      <c r="AR42" s="74"/>
      <c r="AS42" s="74"/>
      <c r="AT42" s="74"/>
      <c r="AU42" s="74"/>
      <c r="AV42" s="74"/>
      <c r="AW42" s="74"/>
      <c r="AX42" s="74"/>
      <c r="AY42" s="74"/>
      <c r="AZ42" s="74" t="s">
        <v>345</v>
      </c>
      <c r="BA42" s="74"/>
      <c r="BB42" s="74"/>
      <c r="BC42" s="74"/>
      <c r="BD42" s="74"/>
      <c r="BE42" s="74"/>
      <c r="BF42" s="74"/>
      <c r="BG42" s="74"/>
      <c r="BH42" s="74"/>
      <c r="BI42" s="74"/>
      <c r="BJ42" s="74"/>
      <c r="BK42" s="72">
        <v>1294</v>
      </c>
      <c r="BL42" s="72"/>
      <c r="BM42" s="72"/>
      <c r="BN42" s="72"/>
      <c r="BO42" s="72"/>
      <c r="BP42" s="72"/>
      <c r="BQ42" s="72"/>
      <c r="BR42" s="72"/>
      <c r="BS42" s="72"/>
      <c r="BT42" s="72">
        <v>60675531</v>
      </c>
      <c r="BU42" s="72"/>
      <c r="BV42" s="72"/>
      <c r="BW42" s="72"/>
      <c r="BX42" s="72"/>
      <c r="BY42" s="72"/>
      <c r="BZ42" s="72"/>
      <c r="CA42" s="72"/>
      <c r="CB42" s="72"/>
      <c r="CC42" s="72"/>
      <c r="CD42" s="72"/>
    </row>
    <row r="43" spans="2:82" x14ac:dyDescent="0.25">
      <c r="B43" s="76" t="s">
        <v>348</v>
      </c>
      <c r="C43" s="76"/>
      <c r="D43" s="76"/>
      <c r="E43" s="76"/>
      <c r="F43" s="76"/>
      <c r="G43" s="76"/>
      <c r="H43" s="78">
        <v>527</v>
      </c>
      <c r="I43" s="78"/>
      <c r="J43" s="78"/>
      <c r="K43" s="78"/>
      <c r="L43" s="78"/>
      <c r="M43" s="78"/>
      <c r="N43" s="78"/>
      <c r="O43" s="78"/>
      <c r="P43" s="78">
        <v>496</v>
      </c>
      <c r="Q43" s="78"/>
      <c r="R43" s="78"/>
      <c r="S43" s="78"/>
      <c r="T43" s="78"/>
      <c r="U43" s="78"/>
      <c r="V43" s="78"/>
      <c r="W43" s="78"/>
      <c r="X43" s="78"/>
      <c r="Y43" s="78">
        <v>182</v>
      </c>
      <c r="Z43" s="78"/>
      <c r="AA43" s="78"/>
      <c r="AB43" s="78"/>
      <c r="AC43" s="78"/>
      <c r="AD43" s="78"/>
      <c r="AE43" s="78"/>
      <c r="AF43" s="78"/>
      <c r="AG43" s="78"/>
      <c r="AH43" s="78">
        <v>58</v>
      </c>
      <c r="AI43" s="78"/>
      <c r="AJ43" s="78"/>
      <c r="AK43" s="78"/>
      <c r="AL43" s="78"/>
      <c r="AM43" s="78"/>
      <c r="AN43" s="78"/>
      <c r="AO43" s="78"/>
      <c r="AP43" s="78"/>
      <c r="AQ43" s="78">
        <v>2</v>
      </c>
      <c r="AR43" s="78"/>
      <c r="AS43" s="78"/>
      <c r="AT43" s="78"/>
      <c r="AU43" s="78"/>
      <c r="AV43" s="78"/>
      <c r="AW43" s="78"/>
      <c r="AX43" s="78"/>
      <c r="AY43" s="78"/>
      <c r="AZ43" s="79" t="s">
        <v>345</v>
      </c>
      <c r="BA43" s="79"/>
      <c r="BB43" s="79"/>
      <c r="BC43" s="79"/>
      <c r="BD43" s="79"/>
      <c r="BE43" s="79"/>
      <c r="BF43" s="79"/>
      <c r="BG43" s="79"/>
      <c r="BH43" s="79"/>
      <c r="BI43" s="79"/>
      <c r="BJ43" s="79"/>
      <c r="BK43" s="77">
        <v>1265</v>
      </c>
      <c r="BL43" s="77"/>
      <c r="BM43" s="77"/>
      <c r="BN43" s="77"/>
      <c r="BO43" s="77"/>
      <c r="BP43" s="77"/>
      <c r="BQ43" s="77"/>
      <c r="BR43" s="77"/>
      <c r="BS43" s="77"/>
      <c r="BT43" s="77">
        <v>65677536</v>
      </c>
      <c r="BU43" s="77"/>
      <c r="BV43" s="77"/>
      <c r="BW43" s="77"/>
      <c r="BX43" s="77"/>
      <c r="BY43" s="77"/>
      <c r="BZ43" s="77"/>
      <c r="CA43" s="77"/>
      <c r="CB43" s="77"/>
      <c r="CC43" s="77"/>
      <c r="CD43" s="77"/>
    </row>
    <row r="44" spans="2:82" x14ac:dyDescent="0.25">
      <c r="B44" s="71" t="s">
        <v>349</v>
      </c>
      <c r="C44" s="71"/>
      <c r="D44" s="71"/>
      <c r="E44" s="71"/>
      <c r="F44" s="71"/>
      <c r="G44" s="71"/>
      <c r="H44" s="73">
        <v>507</v>
      </c>
      <c r="I44" s="73"/>
      <c r="J44" s="73"/>
      <c r="K44" s="73"/>
      <c r="L44" s="73"/>
      <c r="M44" s="73"/>
      <c r="N44" s="73"/>
      <c r="O44" s="73"/>
      <c r="P44" s="73">
        <v>481</v>
      </c>
      <c r="Q44" s="73"/>
      <c r="R44" s="73"/>
      <c r="S44" s="73"/>
      <c r="T44" s="73"/>
      <c r="U44" s="73"/>
      <c r="V44" s="73"/>
      <c r="W44" s="73"/>
      <c r="X44" s="73"/>
      <c r="Y44" s="73">
        <v>258</v>
      </c>
      <c r="Z44" s="73"/>
      <c r="AA44" s="73"/>
      <c r="AB44" s="73"/>
      <c r="AC44" s="73"/>
      <c r="AD44" s="73"/>
      <c r="AE44" s="73"/>
      <c r="AF44" s="73"/>
      <c r="AG44" s="73"/>
      <c r="AH44" s="73">
        <v>158</v>
      </c>
      <c r="AI44" s="73"/>
      <c r="AJ44" s="73"/>
      <c r="AK44" s="73"/>
      <c r="AL44" s="73"/>
      <c r="AM44" s="73"/>
      <c r="AN44" s="73"/>
      <c r="AO44" s="73"/>
      <c r="AP44" s="73"/>
      <c r="AQ44" s="73">
        <v>35</v>
      </c>
      <c r="AR44" s="73"/>
      <c r="AS44" s="73"/>
      <c r="AT44" s="73"/>
      <c r="AU44" s="73"/>
      <c r="AV44" s="73"/>
      <c r="AW44" s="73"/>
      <c r="AX44" s="73"/>
      <c r="AY44" s="73"/>
      <c r="AZ44" s="73">
        <v>5</v>
      </c>
      <c r="BA44" s="73"/>
      <c r="BB44" s="73"/>
      <c r="BC44" s="73"/>
      <c r="BD44" s="73"/>
      <c r="BE44" s="73"/>
      <c r="BF44" s="73"/>
      <c r="BG44" s="73"/>
      <c r="BH44" s="73"/>
      <c r="BI44" s="73"/>
      <c r="BJ44" s="73"/>
      <c r="BK44" s="72">
        <v>1444</v>
      </c>
      <c r="BL44" s="72"/>
      <c r="BM44" s="72"/>
      <c r="BN44" s="72"/>
      <c r="BO44" s="72"/>
      <c r="BP44" s="72"/>
      <c r="BQ44" s="72"/>
      <c r="BR44" s="72"/>
      <c r="BS44" s="72"/>
      <c r="BT44" s="72">
        <v>80404176</v>
      </c>
      <c r="BU44" s="72"/>
      <c r="BV44" s="72"/>
      <c r="BW44" s="72"/>
      <c r="BX44" s="72"/>
      <c r="BY44" s="72"/>
      <c r="BZ44" s="72"/>
      <c r="CA44" s="72"/>
      <c r="CB44" s="72"/>
      <c r="CC44" s="72"/>
      <c r="CD44" s="72"/>
    </row>
    <row r="45" spans="2:82" x14ac:dyDescent="0.25">
      <c r="B45" s="76" t="s">
        <v>350</v>
      </c>
      <c r="C45" s="76"/>
      <c r="D45" s="76"/>
      <c r="E45" s="76"/>
      <c r="F45" s="76"/>
      <c r="G45" s="76"/>
      <c r="H45" s="78">
        <v>495</v>
      </c>
      <c r="I45" s="78"/>
      <c r="J45" s="78"/>
      <c r="K45" s="78"/>
      <c r="L45" s="78"/>
      <c r="M45" s="78"/>
      <c r="N45" s="78"/>
      <c r="O45" s="78"/>
      <c r="P45" s="78">
        <v>515</v>
      </c>
      <c r="Q45" s="78"/>
      <c r="R45" s="78"/>
      <c r="S45" s="78"/>
      <c r="T45" s="78"/>
      <c r="U45" s="78"/>
      <c r="V45" s="78"/>
      <c r="W45" s="78"/>
      <c r="X45" s="78"/>
      <c r="Y45" s="78">
        <v>297</v>
      </c>
      <c r="Z45" s="78"/>
      <c r="AA45" s="78"/>
      <c r="AB45" s="78"/>
      <c r="AC45" s="78"/>
      <c r="AD45" s="78"/>
      <c r="AE45" s="78"/>
      <c r="AF45" s="78"/>
      <c r="AG45" s="78"/>
      <c r="AH45" s="78">
        <v>226</v>
      </c>
      <c r="AI45" s="78"/>
      <c r="AJ45" s="78"/>
      <c r="AK45" s="78"/>
      <c r="AL45" s="78"/>
      <c r="AM45" s="78"/>
      <c r="AN45" s="78"/>
      <c r="AO45" s="78"/>
      <c r="AP45" s="78"/>
      <c r="AQ45" s="78">
        <v>114</v>
      </c>
      <c r="AR45" s="78"/>
      <c r="AS45" s="78"/>
      <c r="AT45" s="78"/>
      <c r="AU45" s="78"/>
      <c r="AV45" s="78"/>
      <c r="AW45" s="78"/>
      <c r="AX45" s="78"/>
      <c r="AY45" s="78"/>
      <c r="AZ45" s="78">
        <v>42</v>
      </c>
      <c r="BA45" s="78"/>
      <c r="BB45" s="78"/>
      <c r="BC45" s="78"/>
      <c r="BD45" s="78"/>
      <c r="BE45" s="78"/>
      <c r="BF45" s="78"/>
      <c r="BG45" s="78"/>
      <c r="BH45" s="78"/>
      <c r="BI45" s="78"/>
      <c r="BJ45" s="78"/>
      <c r="BK45" s="77">
        <v>1689</v>
      </c>
      <c r="BL45" s="77"/>
      <c r="BM45" s="77"/>
      <c r="BN45" s="77"/>
      <c r="BO45" s="77"/>
      <c r="BP45" s="77"/>
      <c r="BQ45" s="77"/>
      <c r="BR45" s="77"/>
      <c r="BS45" s="77"/>
      <c r="BT45" s="77">
        <v>95565270</v>
      </c>
      <c r="BU45" s="77"/>
      <c r="BV45" s="77"/>
      <c r="BW45" s="77"/>
      <c r="BX45" s="77"/>
      <c r="BY45" s="77"/>
      <c r="BZ45" s="77"/>
      <c r="CA45" s="77"/>
      <c r="CB45" s="77"/>
      <c r="CC45" s="77"/>
      <c r="CD45" s="77"/>
    </row>
    <row r="46" spans="2:82" x14ac:dyDescent="0.25">
      <c r="B46" s="71" t="s">
        <v>351</v>
      </c>
      <c r="C46" s="71"/>
      <c r="D46" s="71"/>
      <c r="E46" s="71"/>
      <c r="F46" s="71"/>
      <c r="G46" s="71"/>
      <c r="H46" s="73">
        <v>464</v>
      </c>
      <c r="I46" s="73"/>
      <c r="J46" s="73"/>
      <c r="K46" s="73"/>
      <c r="L46" s="73"/>
      <c r="M46" s="73"/>
      <c r="N46" s="73"/>
      <c r="O46" s="73"/>
      <c r="P46" s="73">
        <v>518</v>
      </c>
      <c r="Q46" s="73"/>
      <c r="R46" s="73"/>
      <c r="S46" s="73"/>
      <c r="T46" s="73"/>
      <c r="U46" s="73"/>
      <c r="V46" s="73"/>
      <c r="W46" s="73"/>
      <c r="X46" s="73"/>
      <c r="Y46" s="73">
        <v>284</v>
      </c>
      <c r="Z46" s="73"/>
      <c r="AA46" s="73"/>
      <c r="AB46" s="73"/>
      <c r="AC46" s="73"/>
      <c r="AD46" s="73"/>
      <c r="AE46" s="73"/>
      <c r="AF46" s="73"/>
      <c r="AG46" s="73"/>
      <c r="AH46" s="73">
        <v>264</v>
      </c>
      <c r="AI46" s="73"/>
      <c r="AJ46" s="73"/>
      <c r="AK46" s="73"/>
      <c r="AL46" s="73"/>
      <c r="AM46" s="73"/>
      <c r="AN46" s="73"/>
      <c r="AO46" s="73"/>
      <c r="AP46" s="73"/>
      <c r="AQ46" s="73">
        <v>167</v>
      </c>
      <c r="AR46" s="73"/>
      <c r="AS46" s="73"/>
      <c r="AT46" s="73"/>
      <c r="AU46" s="73"/>
      <c r="AV46" s="73"/>
      <c r="AW46" s="73"/>
      <c r="AX46" s="73"/>
      <c r="AY46" s="73"/>
      <c r="AZ46" s="73">
        <v>142</v>
      </c>
      <c r="BA46" s="73"/>
      <c r="BB46" s="73"/>
      <c r="BC46" s="73"/>
      <c r="BD46" s="73"/>
      <c r="BE46" s="73"/>
      <c r="BF46" s="73"/>
      <c r="BG46" s="73"/>
      <c r="BH46" s="73"/>
      <c r="BI46" s="73"/>
      <c r="BJ46" s="73"/>
      <c r="BK46" s="72">
        <v>1839</v>
      </c>
      <c r="BL46" s="72"/>
      <c r="BM46" s="72"/>
      <c r="BN46" s="72"/>
      <c r="BO46" s="72"/>
      <c r="BP46" s="72"/>
      <c r="BQ46" s="72"/>
      <c r="BR46" s="72"/>
      <c r="BS46" s="72"/>
      <c r="BT46" s="72">
        <v>107352430</v>
      </c>
      <c r="BU46" s="72"/>
      <c r="BV46" s="72"/>
      <c r="BW46" s="72"/>
      <c r="BX46" s="72"/>
      <c r="BY46" s="72"/>
      <c r="BZ46" s="72"/>
      <c r="CA46" s="72"/>
      <c r="CB46" s="72"/>
      <c r="CC46" s="72"/>
      <c r="CD46" s="72"/>
    </row>
    <row r="47" spans="2:82" x14ac:dyDescent="0.25">
      <c r="B47" s="76" t="s">
        <v>352</v>
      </c>
      <c r="C47" s="76"/>
      <c r="D47" s="76"/>
      <c r="E47" s="76"/>
      <c r="F47" s="76"/>
      <c r="G47" s="76"/>
      <c r="H47" s="78">
        <v>274</v>
      </c>
      <c r="I47" s="78"/>
      <c r="J47" s="78"/>
      <c r="K47" s="78"/>
      <c r="L47" s="78"/>
      <c r="M47" s="78"/>
      <c r="N47" s="78"/>
      <c r="O47" s="78"/>
      <c r="P47" s="78">
        <v>394</v>
      </c>
      <c r="Q47" s="78"/>
      <c r="R47" s="78"/>
      <c r="S47" s="78"/>
      <c r="T47" s="78"/>
      <c r="U47" s="78"/>
      <c r="V47" s="78"/>
      <c r="W47" s="78"/>
      <c r="X47" s="78"/>
      <c r="Y47" s="78">
        <v>233</v>
      </c>
      <c r="Z47" s="78"/>
      <c r="AA47" s="78"/>
      <c r="AB47" s="78"/>
      <c r="AC47" s="78"/>
      <c r="AD47" s="78"/>
      <c r="AE47" s="78"/>
      <c r="AF47" s="78"/>
      <c r="AG47" s="78"/>
      <c r="AH47" s="78">
        <v>237</v>
      </c>
      <c r="AI47" s="78"/>
      <c r="AJ47" s="78"/>
      <c r="AK47" s="78"/>
      <c r="AL47" s="78"/>
      <c r="AM47" s="78"/>
      <c r="AN47" s="78"/>
      <c r="AO47" s="78"/>
      <c r="AP47" s="78"/>
      <c r="AQ47" s="78">
        <v>134</v>
      </c>
      <c r="AR47" s="78"/>
      <c r="AS47" s="78"/>
      <c r="AT47" s="78"/>
      <c r="AU47" s="78"/>
      <c r="AV47" s="78"/>
      <c r="AW47" s="78"/>
      <c r="AX47" s="78"/>
      <c r="AY47" s="78"/>
      <c r="AZ47" s="78">
        <v>116</v>
      </c>
      <c r="BA47" s="78"/>
      <c r="BB47" s="78"/>
      <c r="BC47" s="78"/>
      <c r="BD47" s="78"/>
      <c r="BE47" s="78"/>
      <c r="BF47" s="78"/>
      <c r="BG47" s="78"/>
      <c r="BH47" s="78"/>
      <c r="BI47" s="78"/>
      <c r="BJ47" s="78"/>
      <c r="BK47" s="77">
        <v>1388</v>
      </c>
      <c r="BL47" s="77"/>
      <c r="BM47" s="77"/>
      <c r="BN47" s="77"/>
      <c r="BO47" s="77"/>
      <c r="BP47" s="77"/>
      <c r="BQ47" s="77"/>
      <c r="BR47" s="77"/>
      <c r="BS47" s="77"/>
      <c r="BT47" s="77">
        <v>80759734</v>
      </c>
      <c r="BU47" s="77"/>
      <c r="BV47" s="77"/>
      <c r="BW47" s="77"/>
      <c r="BX47" s="77"/>
      <c r="BY47" s="77"/>
      <c r="BZ47" s="77"/>
      <c r="CA47" s="77"/>
      <c r="CB47" s="77"/>
      <c r="CC47" s="77"/>
      <c r="CD47" s="77"/>
    </row>
    <row r="48" spans="2:82" x14ac:dyDescent="0.25">
      <c r="B48" s="71" t="s">
        <v>353</v>
      </c>
      <c r="C48" s="71"/>
      <c r="D48" s="71"/>
      <c r="E48" s="71"/>
      <c r="F48" s="71"/>
      <c r="G48" s="71"/>
      <c r="H48" s="73">
        <v>158</v>
      </c>
      <c r="I48" s="73"/>
      <c r="J48" s="73"/>
      <c r="K48" s="73"/>
      <c r="L48" s="73"/>
      <c r="M48" s="73"/>
      <c r="N48" s="73"/>
      <c r="O48" s="73"/>
      <c r="P48" s="73">
        <v>230</v>
      </c>
      <c r="Q48" s="73"/>
      <c r="R48" s="73"/>
      <c r="S48" s="73"/>
      <c r="T48" s="73"/>
      <c r="U48" s="73"/>
      <c r="V48" s="73"/>
      <c r="W48" s="73"/>
      <c r="X48" s="73"/>
      <c r="Y48" s="73">
        <v>140</v>
      </c>
      <c r="Z48" s="73"/>
      <c r="AA48" s="73"/>
      <c r="AB48" s="73"/>
      <c r="AC48" s="73"/>
      <c r="AD48" s="73"/>
      <c r="AE48" s="73"/>
      <c r="AF48" s="73"/>
      <c r="AG48" s="73"/>
      <c r="AH48" s="73">
        <v>114</v>
      </c>
      <c r="AI48" s="73"/>
      <c r="AJ48" s="73"/>
      <c r="AK48" s="73"/>
      <c r="AL48" s="73"/>
      <c r="AM48" s="73"/>
      <c r="AN48" s="73"/>
      <c r="AO48" s="73"/>
      <c r="AP48" s="73"/>
      <c r="AQ48" s="73">
        <v>46</v>
      </c>
      <c r="AR48" s="73"/>
      <c r="AS48" s="73"/>
      <c r="AT48" s="73"/>
      <c r="AU48" s="73"/>
      <c r="AV48" s="73"/>
      <c r="AW48" s="73"/>
      <c r="AX48" s="73"/>
      <c r="AY48" s="73"/>
      <c r="AZ48" s="73">
        <v>49</v>
      </c>
      <c r="BA48" s="73"/>
      <c r="BB48" s="73"/>
      <c r="BC48" s="73"/>
      <c r="BD48" s="73"/>
      <c r="BE48" s="73"/>
      <c r="BF48" s="73"/>
      <c r="BG48" s="73"/>
      <c r="BH48" s="73"/>
      <c r="BI48" s="73"/>
      <c r="BJ48" s="73"/>
      <c r="BK48" s="73">
        <v>737</v>
      </c>
      <c r="BL48" s="73"/>
      <c r="BM48" s="73"/>
      <c r="BN48" s="73"/>
      <c r="BO48" s="73"/>
      <c r="BP48" s="73"/>
      <c r="BQ48" s="73"/>
      <c r="BR48" s="73"/>
      <c r="BS48" s="73"/>
      <c r="BT48" s="72">
        <v>43845871</v>
      </c>
      <c r="BU48" s="72"/>
      <c r="BV48" s="72"/>
      <c r="BW48" s="72"/>
      <c r="BX48" s="72"/>
      <c r="BY48" s="72"/>
      <c r="BZ48" s="72"/>
      <c r="CA48" s="72"/>
      <c r="CB48" s="72"/>
      <c r="CC48" s="72"/>
      <c r="CD48" s="72"/>
    </row>
    <row r="49" spans="2:82" x14ac:dyDescent="0.25">
      <c r="B49" s="80" t="s">
        <v>354</v>
      </c>
      <c r="C49" s="80"/>
      <c r="D49" s="80"/>
      <c r="E49" s="80"/>
      <c r="F49" s="80"/>
      <c r="G49" s="80"/>
      <c r="H49" s="82">
        <v>56</v>
      </c>
      <c r="I49" s="82"/>
      <c r="J49" s="82"/>
      <c r="K49" s="82"/>
      <c r="L49" s="82"/>
      <c r="M49" s="82"/>
      <c r="N49" s="82"/>
      <c r="O49" s="82"/>
      <c r="P49" s="82">
        <v>110</v>
      </c>
      <c r="Q49" s="82"/>
      <c r="R49" s="82"/>
      <c r="S49" s="82"/>
      <c r="T49" s="82"/>
      <c r="U49" s="82"/>
      <c r="V49" s="82"/>
      <c r="W49" s="82"/>
      <c r="X49" s="82"/>
      <c r="Y49" s="82">
        <v>61</v>
      </c>
      <c r="Z49" s="82"/>
      <c r="AA49" s="82"/>
      <c r="AB49" s="82"/>
      <c r="AC49" s="82"/>
      <c r="AD49" s="82"/>
      <c r="AE49" s="82"/>
      <c r="AF49" s="82"/>
      <c r="AG49" s="82"/>
      <c r="AH49" s="82">
        <v>65</v>
      </c>
      <c r="AI49" s="82"/>
      <c r="AJ49" s="82"/>
      <c r="AK49" s="82"/>
      <c r="AL49" s="82"/>
      <c r="AM49" s="82"/>
      <c r="AN49" s="82"/>
      <c r="AO49" s="82"/>
      <c r="AP49" s="82"/>
      <c r="AQ49" s="82">
        <v>25</v>
      </c>
      <c r="AR49" s="82"/>
      <c r="AS49" s="82"/>
      <c r="AT49" s="82"/>
      <c r="AU49" s="82"/>
      <c r="AV49" s="82"/>
      <c r="AW49" s="82"/>
      <c r="AX49" s="82"/>
      <c r="AY49" s="82"/>
      <c r="AZ49" s="82">
        <v>13</v>
      </c>
      <c r="BA49" s="82"/>
      <c r="BB49" s="82"/>
      <c r="BC49" s="82"/>
      <c r="BD49" s="82"/>
      <c r="BE49" s="82"/>
      <c r="BF49" s="82"/>
      <c r="BG49" s="82"/>
      <c r="BH49" s="82"/>
      <c r="BI49" s="82"/>
      <c r="BJ49" s="82"/>
      <c r="BK49" s="82">
        <v>330</v>
      </c>
      <c r="BL49" s="82"/>
      <c r="BM49" s="82"/>
      <c r="BN49" s="82"/>
      <c r="BO49" s="82"/>
      <c r="BP49" s="82"/>
      <c r="BQ49" s="82"/>
      <c r="BR49" s="82"/>
      <c r="BS49" s="82"/>
      <c r="BT49" s="81">
        <v>21492010</v>
      </c>
      <c r="BU49" s="81"/>
      <c r="BV49" s="81"/>
      <c r="BW49" s="81"/>
      <c r="BX49" s="81"/>
      <c r="BY49" s="81"/>
      <c r="BZ49" s="81"/>
      <c r="CA49" s="81"/>
      <c r="CB49" s="81"/>
      <c r="CC49" s="81"/>
      <c r="CD49" s="81"/>
    </row>
    <row r="50" spans="2:82" x14ac:dyDescent="0.25">
      <c r="B50" s="83" t="s">
        <v>355</v>
      </c>
      <c r="C50" s="83"/>
      <c r="D50" s="83"/>
      <c r="E50" s="83"/>
      <c r="F50" s="83"/>
      <c r="G50" s="83"/>
      <c r="H50" s="84">
        <v>4118</v>
      </c>
      <c r="I50" s="84"/>
      <c r="J50" s="84"/>
      <c r="K50" s="84"/>
      <c r="L50" s="84"/>
      <c r="M50" s="84"/>
      <c r="N50" s="84"/>
      <c r="O50" s="84"/>
      <c r="P50" s="84">
        <v>3457</v>
      </c>
      <c r="Q50" s="84"/>
      <c r="R50" s="84"/>
      <c r="S50" s="84"/>
      <c r="T50" s="84"/>
      <c r="U50" s="84"/>
      <c r="V50" s="84"/>
      <c r="W50" s="84"/>
      <c r="X50" s="84"/>
      <c r="Y50" s="84">
        <v>1517</v>
      </c>
      <c r="Z50" s="84"/>
      <c r="AA50" s="84"/>
      <c r="AB50" s="84"/>
      <c r="AC50" s="84"/>
      <c r="AD50" s="84"/>
      <c r="AE50" s="84"/>
      <c r="AF50" s="84"/>
      <c r="AG50" s="84"/>
      <c r="AH50" s="84">
        <v>1122</v>
      </c>
      <c r="AI50" s="84"/>
      <c r="AJ50" s="84"/>
      <c r="AK50" s="84"/>
      <c r="AL50" s="84"/>
      <c r="AM50" s="84"/>
      <c r="AN50" s="84"/>
      <c r="AO50" s="84"/>
      <c r="AP50" s="84"/>
      <c r="AQ50" s="86">
        <v>523</v>
      </c>
      <c r="AR50" s="86"/>
      <c r="AS50" s="86"/>
      <c r="AT50" s="86"/>
      <c r="AU50" s="86"/>
      <c r="AV50" s="86"/>
      <c r="AW50" s="86"/>
      <c r="AX50" s="86"/>
      <c r="AY50" s="86"/>
      <c r="AZ50" s="86">
        <v>367</v>
      </c>
      <c r="BA50" s="86"/>
      <c r="BB50" s="86"/>
      <c r="BC50" s="86"/>
      <c r="BD50" s="86"/>
      <c r="BE50" s="86"/>
      <c r="BF50" s="86"/>
      <c r="BG50" s="86"/>
      <c r="BH50" s="86"/>
      <c r="BI50" s="86"/>
      <c r="BJ50" s="86"/>
      <c r="BK50" s="84">
        <v>11104</v>
      </c>
      <c r="BL50" s="84"/>
      <c r="BM50" s="84"/>
      <c r="BN50" s="84"/>
      <c r="BO50" s="84"/>
      <c r="BP50" s="84"/>
      <c r="BQ50" s="84"/>
      <c r="BR50" s="84"/>
      <c r="BS50" s="84"/>
      <c r="BT50" s="85">
        <v>599908508</v>
      </c>
      <c r="BU50" s="85"/>
      <c r="BV50" s="85"/>
      <c r="BW50" s="85"/>
      <c r="BX50" s="85"/>
      <c r="BY50" s="85"/>
      <c r="BZ50" s="85"/>
      <c r="CA50" s="85"/>
      <c r="CB50" s="85"/>
      <c r="CC50" s="85"/>
      <c r="CD50" s="85"/>
    </row>
    <row r="51" spans="2:82" x14ac:dyDescent="0.25">
      <c r="B51" s="55" t="s">
        <v>356</v>
      </c>
      <c r="C51" s="53"/>
      <c r="D51" s="53"/>
      <c r="E51" s="53"/>
      <c r="F51" s="53"/>
      <c r="G51" s="53"/>
      <c r="H51" s="53"/>
      <c r="I51" s="53"/>
      <c r="J51" s="53"/>
      <c r="K51" s="53"/>
      <c r="L51" s="53"/>
      <c r="M51" s="53"/>
      <c r="N51" s="53"/>
      <c r="O51" s="53"/>
      <c r="P51" s="53"/>
      <c r="Q51" s="53"/>
      <c r="R51" s="53"/>
      <c r="S51" s="53"/>
      <c r="T51" s="53"/>
      <c r="U51" s="53"/>
      <c r="V51" s="53"/>
      <c r="W51" s="53"/>
      <c r="X51" s="53"/>
      <c r="Y51" s="53"/>
      <c r="Z51" s="53"/>
      <c r="AA51" s="53"/>
      <c r="AB51" s="53"/>
      <c r="AC51" s="53"/>
      <c r="AD51" s="53"/>
      <c r="AE51" s="53"/>
      <c r="AF51" s="53"/>
      <c r="AG51" s="53"/>
      <c r="AH51" s="53"/>
      <c r="AI51" s="53"/>
      <c r="AJ51" s="53"/>
      <c r="AK51" s="53"/>
      <c r="AL51" s="53"/>
      <c r="AM51" s="53"/>
      <c r="AN51" s="53"/>
      <c r="AO51" s="53"/>
      <c r="AP51" s="53"/>
      <c r="AQ51" s="53"/>
      <c r="AR51" s="53"/>
      <c r="AS51" s="53"/>
      <c r="AT51" s="53"/>
      <c r="AU51" s="53"/>
      <c r="AV51" s="53"/>
      <c r="AW51" s="53"/>
      <c r="AX51" s="53"/>
      <c r="AY51" s="53"/>
      <c r="AZ51" s="53"/>
      <c r="BA51" s="53"/>
      <c r="BB51" s="53"/>
      <c r="BC51" s="53"/>
      <c r="BD51" s="53"/>
      <c r="BE51" s="53"/>
      <c r="BF51" s="53"/>
      <c r="BG51" s="53"/>
      <c r="BH51" s="53"/>
      <c r="BI51" s="53"/>
      <c r="BJ51" s="53"/>
      <c r="BK51" s="53"/>
      <c r="BL51" s="53"/>
      <c r="BM51" s="53"/>
      <c r="BN51" s="53"/>
      <c r="BO51" s="53"/>
      <c r="BP51" s="53"/>
      <c r="BQ51" s="53"/>
      <c r="BR51" s="53"/>
      <c r="BS51" s="53"/>
      <c r="BT51" s="53"/>
      <c r="BU51" s="53"/>
      <c r="BV51" s="53"/>
      <c r="BW51" s="53"/>
      <c r="BX51" s="53"/>
      <c r="BY51" s="53"/>
      <c r="BZ51" s="53"/>
      <c r="CA51" s="53"/>
      <c r="CB51" s="53"/>
      <c r="CC51" s="53"/>
      <c r="CD51" s="53"/>
    </row>
    <row r="52" spans="2:82" x14ac:dyDescent="0.25">
      <c r="B52" s="56" t="s">
        <v>357</v>
      </c>
      <c r="C52" s="53"/>
      <c r="D52" s="53"/>
      <c r="E52" s="53"/>
      <c r="F52" s="53"/>
      <c r="G52" s="53"/>
      <c r="H52" s="53"/>
      <c r="I52" s="53"/>
      <c r="J52" s="53"/>
      <c r="K52" s="53"/>
      <c r="L52" s="53"/>
      <c r="M52" s="53"/>
      <c r="N52" s="53"/>
      <c r="O52" s="53"/>
      <c r="P52" s="53"/>
      <c r="Q52" s="53"/>
      <c r="R52" s="53"/>
      <c r="S52" s="53"/>
      <c r="T52" s="53"/>
      <c r="U52" s="53"/>
      <c r="V52" s="53"/>
      <c r="W52" s="53"/>
      <c r="X52" s="53"/>
      <c r="Y52" s="53"/>
      <c r="Z52" s="53"/>
      <c r="AA52" s="53"/>
      <c r="AB52" s="53"/>
      <c r="AC52" s="53"/>
      <c r="AD52" s="53"/>
      <c r="AE52" s="53"/>
      <c r="AF52" s="53"/>
      <c r="AG52" s="53"/>
      <c r="AH52" s="53"/>
      <c r="AI52" s="53"/>
      <c r="AJ52" s="53"/>
      <c r="AK52" s="53"/>
      <c r="AL52" s="53"/>
      <c r="AM52" s="53"/>
      <c r="AN52" s="53"/>
      <c r="AO52" s="53"/>
      <c r="AP52" s="53"/>
      <c r="AQ52" s="53"/>
      <c r="AR52" s="53"/>
      <c r="AS52" s="53"/>
      <c r="AT52" s="53"/>
      <c r="AU52" s="53"/>
      <c r="AV52" s="53"/>
      <c r="AW52" s="53"/>
      <c r="AX52" s="53"/>
      <c r="AY52" s="53"/>
      <c r="AZ52" s="53"/>
      <c r="BA52" s="53"/>
      <c r="BB52" s="53"/>
      <c r="BC52" s="53"/>
      <c r="BD52" s="53"/>
      <c r="BE52" s="53"/>
      <c r="BF52" s="53"/>
      <c r="BG52" s="53"/>
      <c r="BH52" s="53"/>
      <c r="BI52" s="53"/>
      <c r="BJ52" s="53"/>
      <c r="BK52" s="53"/>
      <c r="BL52" s="53"/>
      <c r="BM52" s="53"/>
      <c r="BN52" s="53"/>
      <c r="BO52" s="53"/>
      <c r="BP52" s="53"/>
      <c r="BQ52" s="53"/>
      <c r="BR52" s="53"/>
      <c r="BS52" s="53"/>
      <c r="BT52" s="53"/>
      <c r="BU52" s="53"/>
      <c r="BV52" s="53"/>
      <c r="BW52" s="53"/>
      <c r="BX52" s="53"/>
      <c r="BY52" s="53"/>
      <c r="BZ52" s="53"/>
      <c r="CA52" s="53"/>
      <c r="CB52" s="53"/>
      <c r="CC52" s="53"/>
      <c r="CD52" s="53"/>
    </row>
    <row r="53" spans="2:82" x14ac:dyDescent="0.25">
      <c r="B53" s="53"/>
      <c r="C53" s="53"/>
      <c r="D53" s="53"/>
      <c r="E53" s="53"/>
      <c r="F53" s="53"/>
      <c r="G53" s="53"/>
      <c r="H53" s="53"/>
      <c r="I53" s="53"/>
      <c r="J53" s="53"/>
      <c r="K53" s="53"/>
      <c r="L53" s="53"/>
      <c r="M53" s="53"/>
      <c r="N53" s="53"/>
      <c r="O53" s="53"/>
      <c r="P53" s="53"/>
      <c r="Q53" s="53"/>
      <c r="R53" s="53"/>
      <c r="S53" s="53"/>
      <c r="T53" s="53"/>
      <c r="U53" s="53"/>
      <c r="V53" s="53"/>
      <c r="W53" s="53"/>
      <c r="X53" s="53"/>
      <c r="Y53" s="53"/>
      <c r="Z53" s="53"/>
      <c r="AA53" s="53"/>
      <c r="AB53" s="53"/>
      <c r="AC53" s="53"/>
      <c r="AD53" s="53"/>
      <c r="AE53" s="53"/>
      <c r="AF53" s="53"/>
      <c r="AG53" s="53"/>
      <c r="AH53" s="53"/>
      <c r="AI53" s="53"/>
      <c r="AJ53" s="53"/>
      <c r="AK53" s="53"/>
      <c r="AL53" s="53"/>
      <c r="AM53" s="53"/>
      <c r="AN53" s="53"/>
      <c r="AO53" s="53"/>
      <c r="AP53" s="53"/>
      <c r="AQ53" s="53"/>
      <c r="AR53" s="53"/>
      <c r="AS53" s="53"/>
      <c r="AT53" s="53"/>
      <c r="AU53" s="53"/>
      <c r="AV53" s="53"/>
      <c r="AW53" s="53"/>
      <c r="AX53" s="53"/>
      <c r="AY53" s="53"/>
      <c r="AZ53" s="53"/>
      <c r="BA53" s="53"/>
      <c r="BB53" s="53"/>
      <c r="BC53" s="53"/>
      <c r="BD53" s="53"/>
      <c r="BE53" s="53"/>
      <c r="BF53" s="53"/>
      <c r="BG53" s="53"/>
      <c r="BH53" s="53"/>
      <c r="BI53" s="53"/>
      <c r="BJ53" s="53"/>
      <c r="BK53" s="53"/>
      <c r="BL53" s="53"/>
      <c r="BM53" s="53"/>
      <c r="BN53" s="53"/>
      <c r="BO53" s="53"/>
      <c r="BP53" s="53"/>
      <c r="BQ53" s="53"/>
      <c r="BR53" s="53"/>
      <c r="BS53" s="53"/>
      <c r="BT53" s="53"/>
      <c r="BU53" s="53"/>
      <c r="BV53" s="53"/>
      <c r="BW53" s="53"/>
      <c r="BX53" s="53"/>
      <c r="BY53" s="53"/>
      <c r="BZ53" s="53"/>
      <c r="CA53" s="53"/>
      <c r="CB53" s="53"/>
      <c r="CC53" s="53"/>
      <c r="CD53" s="53"/>
    </row>
    <row r="54" spans="2:82" ht="16.5" x14ac:dyDescent="0.25">
      <c r="B54" s="53" t="s">
        <v>360</v>
      </c>
      <c r="C54" s="53"/>
      <c r="D54" s="53"/>
      <c r="E54" s="53"/>
      <c r="F54" s="53"/>
      <c r="G54" s="53"/>
      <c r="H54" s="53"/>
      <c r="I54" s="53"/>
      <c r="J54" s="53"/>
      <c r="K54" s="53"/>
      <c r="L54" s="53"/>
      <c r="M54" s="53"/>
      <c r="N54" s="53"/>
      <c r="O54" s="53"/>
      <c r="P54" s="53"/>
      <c r="Q54" s="53"/>
      <c r="R54" s="53"/>
      <c r="S54" s="53"/>
      <c r="T54" s="53"/>
      <c r="U54" s="53"/>
      <c r="V54" s="53"/>
      <c r="W54" s="53"/>
      <c r="X54" s="53"/>
      <c r="Y54" s="53"/>
      <c r="Z54" s="53"/>
      <c r="AA54" s="53"/>
      <c r="AB54" s="53"/>
      <c r="AC54" s="53"/>
      <c r="AD54" s="53"/>
      <c r="AE54" s="53"/>
      <c r="AF54" s="53"/>
      <c r="AG54" s="53"/>
      <c r="AH54" s="53"/>
      <c r="AI54" s="53"/>
      <c r="AJ54" s="53"/>
      <c r="AK54" s="53"/>
      <c r="AL54" s="53"/>
      <c r="AM54" s="53"/>
      <c r="AN54" s="53"/>
      <c r="AO54" s="53"/>
      <c r="AP54" s="53"/>
      <c r="AQ54" s="53"/>
      <c r="AR54" s="53"/>
      <c r="AS54" s="53"/>
      <c r="AT54" s="53"/>
      <c r="AU54" s="53"/>
      <c r="AV54" s="53"/>
      <c r="AW54" s="53"/>
      <c r="AX54" s="53"/>
      <c r="AY54" s="53"/>
      <c r="AZ54" s="53"/>
      <c r="BA54" s="53"/>
      <c r="BB54" s="53"/>
      <c r="BC54" s="53"/>
      <c r="BD54" s="53"/>
      <c r="BE54" s="53"/>
      <c r="BF54" s="53"/>
      <c r="BG54" s="53"/>
      <c r="BH54" s="53"/>
      <c r="BI54" s="53"/>
      <c r="BJ54" s="53"/>
      <c r="BK54" s="53"/>
      <c r="BL54" s="53"/>
      <c r="BM54" s="53"/>
      <c r="BN54" s="53"/>
      <c r="BO54" s="53"/>
      <c r="BP54" s="53"/>
      <c r="BQ54" s="53"/>
      <c r="BR54" s="53"/>
      <c r="BS54" s="53"/>
      <c r="BT54" s="53"/>
      <c r="BU54" s="53"/>
      <c r="BV54" s="53"/>
      <c r="BW54" s="53"/>
      <c r="BX54" s="53"/>
      <c r="BY54" s="53"/>
      <c r="BZ54" s="53"/>
      <c r="CA54" s="53"/>
      <c r="CB54" s="53"/>
      <c r="CC54" s="53"/>
      <c r="CD54" s="53"/>
    </row>
    <row r="55" spans="2:82" ht="16.5" x14ac:dyDescent="0.25">
      <c r="B55" s="54" t="s">
        <v>361</v>
      </c>
      <c r="C55" s="53"/>
      <c r="D55" s="53"/>
      <c r="E55" s="53"/>
      <c r="F55" s="53"/>
      <c r="G55" s="53"/>
      <c r="H55" s="53"/>
      <c r="I55" s="53"/>
      <c r="J55" s="53"/>
      <c r="K55" s="53"/>
      <c r="L55" s="53"/>
      <c r="M55" s="53"/>
      <c r="N55" s="53"/>
      <c r="O55" s="53"/>
      <c r="P55" s="53"/>
      <c r="Q55" s="53"/>
      <c r="R55" s="53"/>
      <c r="S55" s="53"/>
      <c r="T55" s="53"/>
      <c r="U55" s="53"/>
      <c r="V55" s="53"/>
      <c r="W55" s="53"/>
      <c r="X55" s="53"/>
      <c r="Y55" s="53"/>
      <c r="Z55" s="53"/>
      <c r="AA55" s="53"/>
      <c r="AB55" s="53"/>
      <c r="AC55" s="53"/>
      <c r="AD55" s="53"/>
      <c r="AE55" s="53"/>
      <c r="AF55" s="53"/>
      <c r="AG55" s="53"/>
      <c r="AH55" s="53"/>
      <c r="AI55" s="53"/>
      <c r="AJ55" s="53"/>
      <c r="AK55" s="53"/>
      <c r="AL55" s="53"/>
      <c r="AM55" s="53"/>
      <c r="AN55" s="53"/>
      <c r="AO55" s="53"/>
      <c r="AP55" s="53"/>
      <c r="AQ55" s="53"/>
      <c r="AR55" s="53"/>
      <c r="AS55" s="53"/>
      <c r="AT55" s="53"/>
      <c r="AU55" s="53"/>
      <c r="AV55" s="53"/>
      <c r="AW55" s="53"/>
      <c r="AX55" s="53"/>
      <c r="AY55" s="53"/>
      <c r="AZ55" s="53"/>
      <c r="BA55" s="53"/>
      <c r="BB55" s="53"/>
      <c r="BC55" s="53"/>
      <c r="BD55" s="53"/>
      <c r="BE55" s="53"/>
      <c r="BF55" s="53"/>
      <c r="BG55" s="53"/>
      <c r="BH55" s="53"/>
      <c r="BI55" s="53"/>
      <c r="BJ55" s="53"/>
      <c r="BK55" s="53"/>
      <c r="BL55" s="53"/>
      <c r="BM55" s="53"/>
      <c r="BN55" s="53"/>
      <c r="BO55" s="53"/>
      <c r="BP55" s="53"/>
      <c r="BQ55" s="53"/>
      <c r="BR55" s="53"/>
      <c r="BS55" s="53"/>
      <c r="BT55" s="53"/>
      <c r="BU55" s="53"/>
      <c r="BV55" s="53"/>
      <c r="BW55" s="53"/>
      <c r="BX55" s="53"/>
      <c r="BY55" s="53"/>
      <c r="BZ55" s="53"/>
      <c r="CA55" s="53"/>
      <c r="CB55" s="53"/>
      <c r="CC55" s="53"/>
      <c r="CD55" s="53"/>
    </row>
    <row r="56" spans="2:82" ht="15" customHeight="1" x14ac:dyDescent="0.25">
      <c r="B56" s="57"/>
      <c r="C56" s="57"/>
      <c r="D56" s="57"/>
      <c r="E56" s="57"/>
      <c r="F56" s="57"/>
      <c r="G56" s="58"/>
      <c r="H56" s="59" t="s">
        <v>334</v>
      </c>
      <c r="I56" s="60"/>
      <c r="J56" s="60"/>
      <c r="K56" s="60"/>
      <c r="L56" s="60"/>
      <c r="M56" s="60"/>
      <c r="N56" s="60"/>
      <c r="O56" s="60"/>
      <c r="P56" s="60"/>
      <c r="Q56" s="60"/>
      <c r="R56" s="60"/>
      <c r="S56" s="60"/>
      <c r="T56" s="60"/>
      <c r="U56" s="60"/>
      <c r="V56" s="60"/>
      <c r="W56" s="60"/>
      <c r="X56" s="60"/>
      <c r="Y56" s="60"/>
      <c r="Z56" s="60"/>
      <c r="AA56" s="60"/>
      <c r="AB56" s="60"/>
      <c r="AC56" s="60"/>
      <c r="AD56" s="60"/>
      <c r="AE56" s="60"/>
      <c r="AF56" s="60"/>
      <c r="AG56" s="60"/>
      <c r="AH56" s="60"/>
      <c r="AI56" s="60"/>
      <c r="AJ56" s="60"/>
      <c r="AK56" s="60"/>
      <c r="AL56" s="60"/>
      <c r="AM56" s="60"/>
      <c r="AN56" s="60"/>
      <c r="AO56" s="60"/>
      <c r="AP56" s="60"/>
      <c r="AQ56" s="60"/>
      <c r="AR56" s="60"/>
      <c r="AS56" s="60"/>
      <c r="AT56" s="60"/>
      <c r="AU56" s="60"/>
      <c r="AV56" s="60"/>
      <c r="AW56" s="60"/>
      <c r="AX56" s="60"/>
      <c r="AY56" s="60"/>
      <c r="AZ56" s="60"/>
      <c r="BA56" s="60"/>
      <c r="BB56" s="60"/>
      <c r="BC56" s="60"/>
      <c r="BD56" s="60"/>
      <c r="BE56" s="60"/>
      <c r="BF56" s="60"/>
      <c r="BG56" s="60"/>
      <c r="BH56" s="60"/>
      <c r="BI56" s="60"/>
      <c r="BJ56" s="61"/>
      <c r="BK56" s="62"/>
      <c r="BL56" s="57"/>
      <c r="BM56" s="57"/>
      <c r="BN56" s="57"/>
      <c r="BO56" s="57"/>
      <c r="BP56" s="57"/>
      <c r="BQ56" s="57"/>
      <c r="BR56" s="57"/>
      <c r="BS56" s="58"/>
      <c r="BT56" s="63" t="s">
        <v>335</v>
      </c>
      <c r="BU56" s="64"/>
      <c r="BV56" s="64"/>
      <c r="BW56" s="64"/>
      <c r="BX56" s="64"/>
      <c r="BY56" s="64"/>
      <c r="BZ56" s="64"/>
      <c r="CA56" s="64"/>
      <c r="CB56" s="64"/>
      <c r="CC56" s="64"/>
      <c r="CD56" s="64"/>
    </row>
    <row r="57" spans="2:82" x14ac:dyDescent="0.25">
      <c r="B57" s="65" t="s">
        <v>336</v>
      </c>
      <c r="C57" s="65"/>
      <c r="D57" s="65"/>
      <c r="E57" s="65"/>
      <c r="F57" s="65"/>
      <c r="G57" s="66"/>
      <c r="H57" s="67" t="s">
        <v>337</v>
      </c>
      <c r="I57" s="68"/>
      <c r="J57" s="68"/>
      <c r="K57" s="68"/>
      <c r="L57" s="68"/>
      <c r="M57" s="68"/>
      <c r="N57" s="68"/>
      <c r="O57" s="69"/>
      <c r="P57" s="67" t="s">
        <v>338</v>
      </c>
      <c r="Q57" s="68"/>
      <c r="R57" s="68"/>
      <c r="S57" s="68"/>
      <c r="T57" s="68"/>
      <c r="U57" s="68"/>
      <c r="V57" s="68"/>
      <c r="W57" s="68"/>
      <c r="X57" s="69"/>
      <c r="Y57" s="67" t="s">
        <v>339</v>
      </c>
      <c r="Z57" s="68"/>
      <c r="AA57" s="68"/>
      <c r="AB57" s="68"/>
      <c r="AC57" s="68"/>
      <c r="AD57" s="68"/>
      <c r="AE57" s="68"/>
      <c r="AF57" s="68"/>
      <c r="AG57" s="69"/>
      <c r="AH57" s="67" t="s">
        <v>340</v>
      </c>
      <c r="AI57" s="68"/>
      <c r="AJ57" s="68"/>
      <c r="AK57" s="68"/>
      <c r="AL57" s="68"/>
      <c r="AM57" s="68"/>
      <c r="AN57" s="68"/>
      <c r="AO57" s="68"/>
      <c r="AP57" s="69"/>
      <c r="AQ57" s="67" t="s">
        <v>341</v>
      </c>
      <c r="AR57" s="68"/>
      <c r="AS57" s="68"/>
      <c r="AT57" s="68"/>
      <c r="AU57" s="68"/>
      <c r="AV57" s="68"/>
      <c r="AW57" s="68"/>
      <c r="AX57" s="68"/>
      <c r="AY57" s="69"/>
      <c r="AZ57" s="67" t="s">
        <v>342</v>
      </c>
      <c r="BA57" s="68"/>
      <c r="BB57" s="68"/>
      <c r="BC57" s="68"/>
      <c r="BD57" s="68"/>
      <c r="BE57" s="68"/>
      <c r="BF57" s="68"/>
      <c r="BG57" s="68"/>
      <c r="BH57" s="68"/>
      <c r="BI57" s="68"/>
      <c r="BJ57" s="69"/>
      <c r="BK57" s="63" t="s">
        <v>335</v>
      </c>
      <c r="BL57" s="64"/>
      <c r="BM57" s="64"/>
      <c r="BN57" s="64"/>
      <c r="BO57" s="64"/>
      <c r="BP57" s="64"/>
      <c r="BQ57" s="64"/>
      <c r="BR57" s="64"/>
      <c r="BS57" s="70"/>
      <c r="BT57" s="63" t="s">
        <v>343</v>
      </c>
      <c r="BU57" s="64"/>
      <c r="BV57" s="64"/>
      <c r="BW57" s="64"/>
      <c r="BX57" s="64"/>
      <c r="BY57" s="64"/>
      <c r="BZ57" s="64"/>
      <c r="CA57" s="64"/>
      <c r="CB57" s="64"/>
      <c r="CC57" s="64"/>
      <c r="CD57" s="64"/>
    </row>
    <row r="58" spans="2:82" x14ac:dyDescent="0.25">
      <c r="B58" s="71" t="s">
        <v>344</v>
      </c>
      <c r="C58" s="71"/>
      <c r="D58" s="71"/>
      <c r="E58" s="71"/>
      <c r="F58" s="71"/>
      <c r="G58" s="71"/>
      <c r="H58" s="73">
        <v>311</v>
      </c>
      <c r="I58" s="73"/>
      <c r="J58" s="73"/>
      <c r="K58" s="73"/>
      <c r="L58" s="73"/>
      <c r="M58" s="73"/>
      <c r="N58" s="73"/>
      <c r="O58" s="73"/>
      <c r="P58" s="74" t="s">
        <v>345</v>
      </c>
      <c r="Q58" s="74"/>
      <c r="R58" s="74"/>
      <c r="S58" s="74"/>
      <c r="T58" s="74"/>
      <c r="U58" s="74"/>
      <c r="V58" s="74"/>
      <c r="W58" s="74"/>
      <c r="X58" s="74"/>
      <c r="Y58" s="74" t="s">
        <v>345</v>
      </c>
      <c r="Z58" s="74"/>
      <c r="AA58" s="74"/>
      <c r="AB58" s="74"/>
      <c r="AC58" s="74"/>
      <c r="AD58" s="74"/>
      <c r="AE58" s="74"/>
      <c r="AF58" s="74"/>
      <c r="AG58" s="74"/>
      <c r="AH58" s="74" t="s">
        <v>345</v>
      </c>
      <c r="AI58" s="74"/>
      <c r="AJ58" s="74"/>
      <c r="AK58" s="74"/>
      <c r="AL58" s="74"/>
      <c r="AM58" s="74"/>
      <c r="AN58" s="74"/>
      <c r="AO58" s="74"/>
      <c r="AP58" s="74"/>
      <c r="AQ58" s="74" t="s">
        <v>345</v>
      </c>
      <c r="AR58" s="74"/>
      <c r="AS58" s="74"/>
      <c r="AT58" s="74"/>
      <c r="AU58" s="74"/>
      <c r="AV58" s="74"/>
      <c r="AW58" s="74"/>
      <c r="AX58" s="74"/>
      <c r="AY58" s="74"/>
      <c r="AZ58" s="74" t="s">
        <v>345</v>
      </c>
      <c r="BA58" s="74"/>
      <c r="BB58" s="74"/>
      <c r="BC58" s="74"/>
      <c r="BD58" s="74"/>
      <c r="BE58" s="74"/>
      <c r="BF58" s="74"/>
      <c r="BG58" s="74"/>
      <c r="BH58" s="74"/>
      <c r="BI58" s="74"/>
      <c r="BJ58" s="74"/>
      <c r="BK58" s="73">
        <v>311</v>
      </c>
      <c r="BL58" s="73"/>
      <c r="BM58" s="73"/>
      <c r="BN58" s="73"/>
      <c r="BO58" s="73"/>
      <c r="BP58" s="73"/>
      <c r="BQ58" s="73"/>
      <c r="BR58" s="73"/>
      <c r="BS58" s="73"/>
      <c r="BT58" s="75">
        <v>13733490</v>
      </c>
      <c r="BU58" s="75"/>
      <c r="BV58" s="75"/>
      <c r="BW58" s="75"/>
      <c r="BX58" s="75"/>
      <c r="BY58" s="75"/>
      <c r="BZ58" s="75"/>
      <c r="CA58" s="75"/>
      <c r="CB58" s="75"/>
      <c r="CC58" s="75"/>
      <c r="CD58" s="75"/>
    </row>
    <row r="59" spans="2:82" x14ac:dyDescent="0.25">
      <c r="B59" s="76" t="s">
        <v>346</v>
      </c>
      <c r="C59" s="76"/>
      <c r="D59" s="76"/>
      <c r="E59" s="76"/>
      <c r="F59" s="76"/>
      <c r="G59" s="76"/>
      <c r="H59" s="77">
        <v>1432</v>
      </c>
      <c r="I59" s="77"/>
      <c r="J59" s="77"/>
      <c r="K59" s="77"/>
      <c r="L59" s="77"/>
      <c r="M59" s="77"/>
      <c r="N59" s="77"/>
      <c r="O59" s="77"/>
      <c r="P59" s="78">
        <v>227</v>
      </c>
      <c r="Q59" s="78"/>
      <c r="R59" s="78"/>
      <c r="S59" s="78"/>
      <c r="T59" s="78"/>
      <c r="U59" s="78"/>
      <c r="V59" s="78"/>
      <c r="W59" s="78"/>
      <c r="X59" s="78"/>
      <c r="Y59" s="78">
        <v>3</v>
      </c>
      <c r="Z59" s="78"/>
      <c r="AA59" s="78"/>
      <c r="AB59" s="78"/>
      <c r="AC59" s="78"/>
      <c r="AD59" s="78"/>
      <c r="AE59" s="78"/>
      <c r="AF59" s="78"/>
      <c r="AG59" s="78"/>
      <c r="AH59" s="79" t="s">
        <v>345</v>
      </c>
      <c r="AI59" s="79"/>
      <c r="AJ59" s="79"/>
      <c r="AK59" s="79"/>
      <c r="AL59" s="79"/>
      <c r="AM59" s="79"/>
      <c r="AN59" s="79"/>
      <c r="AO59" s="79"/>
      <c r="AP59" s="79"/>
      <c r="AQ59" s="79" t="s">
        <v>345</v>
      </c>
      <c r="AR59" s="79"/>
      <c r="AS59" s="79"/>
      <c r="AT59" s="79"/>
      <c r="AU59" s="79"/>
      <c r="AV59" s="79"/>
      <c r="AW59" s="79"/>
      <c r="AX59" s="79"/>
      <c r="AY59" s="79"/>
      <c r="AZ59" s="79" t="s">
        <v>345</v>
      </c>
      <c r="BA59" s="79"/>
      <c r="BB59" s="79"/>
      <c r="BC59" s="79"/>
      <c r="BD59" s="79"/>
      <c r="BE59" s="79"/>
      <c r="BF59" s="79"/>
      <c r="BG59" s="79"/>
      <c r="BH59" s="79"/>
      <c r="BI59" s="79"/>
      <c r="BJ59" s="79"/>
      <c r="BK59" s="77">
        <v>1662</v>
      </c>
      <c r="BL59" s="77"/>
      <c r="BM59" s="77"/>
      <c r="BN59" s="77"/>
      <c r="BO59" s="77"/>
      <c r="BP59" s="77"/>
      <c r="BQ59" s="77"/>
      <c r="BR59" s="77"/>
      <c r="BS59" s="77"/>
      <c r="BT59" s="77">
        <v>93739148</v>
      </c>
      <c r="BU59" s="77"/>
      <c r="BV59" s="77"/>
      <c r="BW59" s="77"/>
      <c r="BX59" s="77"/>
      <c r="BY59" s="77"/>
      <c r="BZ59" s="77"/>
      <c r="CA59" s="77"/>
      <c r="CB59" s="77"/>
      <c r="CC59" s="77"/>
      <c r="CD59" s="77"/>
    </row>
    <row r="60" spans="2:82" x14ac:dyDescent="0.25">
      <c r="B60" s="71" t="s">
        <v>347</v>
      </c>
      <c r="C60" s="71"/>
      <c r="D60" s="71"/>
      <c r="E60" s="71"/>
      <c r="F60" s="71"/>
      <c r="G60" s="71"/>
      <c r="H60" s="72">
        <v>1725</v>
      </c>
      <c r="I60" s="72"/>
      <c r="J60" s="72"/>
      <c r="K60" s="72"/>
      <c r="L60" s="72"/>
      <c r="M60" s="72"/>
      <c r="N60" s="72"/>
      <c r="O60" s="72"/>
      <c r="P60" s="73">
        <v>797</v>
      </c>
      <c r="Q60" s="73"/>
      <c r="R60" s="73"/>
      <c r="S60" s="73"/>
      <c r="T60" s="73"/>
      <c r="U60" s="73"/>
      <c r="V60" s="73"/>
      <c r="W60" s="73"/>
      <c r="X60" s="73"/>
      <c r="Y60" s="73">
        <v>116</v>
      </c>
      <c r="Z60" s="73"/>
      <c r="AA60" s="73"/>
      <c r="AB60" s="73"/>
      <c r="AC60" s="73"/>
      <c r="AD60" s="73"/>
      <c r="AE60" s="73"/>
      <c r="AF60" s="73"/>
      <c r="AG60" s="73"/>
      <c r="AH60" s="73">
        <v>2</v>
      </c>
      <c r="AI60" s="73"/>
      <c r="AJ60" s="73"/>
      <c r="AK60" s="73"/>
      <c r="AL60" s="73"/>
      <c r="AM60" s="73"/>
      <c r="AN60" s="73"/>
      <c r="AO60" s="73"/>
      <c r="AP60" s="73"/>
      <c r="AQ60" s="74" t="s">
        <v>345</v>
      </c>
      <c r="AR60" s="74"/>
      <c r="AS60" s="74"/>
      <c r="AT60" s="74"/>
      <c r="AU60" s="74"/>
      <c r="AV60" s="74"/>
      <c r="AW60" s="74"/>
      <c r="AX60" s="74"/>
      <c r="AY60" s="74"/>
      <c r="AZ60" s="74" t="s">
        <v>345</v>
      </c>
      <c r="BA60" s="74"/>
      <c r="BB60" s="74"/>
      <c r="BC60" s="74"/>
      <c r="BD60" s="74"/>
      <c r="BE60" s="74"/>
      <c r="BF60" s="74"/>
      <c r="BG60" s="74"/>
      <c r="BH60" s="74"/>
      <c r="BI60" s="74"/>
      <c r="BJ60" s="74"/>
      <c r="BK60" s="72">
        <v>2640</v>
      </c>
      <c r="BL60" s="72"/>
      <c r="BM60" s="72"/>
      <c r="BN60" s="72"/>
      <c r="BO60" s="72"/>
      <c r="BP60" s="72"/>
      <c r="BQ60" s="72"/>
      <c r="BR60" s="72"/>
      <c r="BS60" s="72"/>
      <c r="BT60" s="72">
        <v>167689502</v>
      </c>
      <c r="BU60" s="72"/>
      <c r="BV60" s="72"/>
      <c r="BW60" s="72"/>
      <c r="BX60" s="72"/>
      <c r="BY60" s="72"/>
      <c r="BZ60" s="72"/>
      <c r="CA60" s="72"/>
      <c r="CB60" s="72"/>
      <c r="CC60" s="72"/>
      <c r="CD60" s="72"/>
    </row>
    <row r="61" spans="2:82" x14ac:dyDescent="0.25">
      <c r="B61" s="76" t="s">
        <v>348</v>
      </c>
      <c r="C61" s="76"/>
      <c r="D61" s="76"/>
      <c r="E61" s="76"/>
      <c r="F61" s="76"/>
      <c r="G61" s="76"/>
      <c r="H61" s="77">
        <v>1437</v>
      </c>
      <c r="I61" s="77"/>
      <c r="J61" s="77"/>
      <c r="K61" s="77"/>
      <c r="L61" s="77"/>
      <c r="M61" s="77"/>
      <c r="N61" s="77"/>
      <c r="O61" s="77"/>
      <c r="P61" s="77">
        <v>1170</v>
      </c>
      <c r="Q61" s="77"/>
      <c r="R61" s="77"/>
      <c r="S61" s="77"/>
      <c r="T61" s="77"/>
      <c r="U61" s="77"/>
      <c r="V61" s="77"/>
      <c r="W61" s="77"/>
      <c r="X61" s="77"/>
      <c r="Y61" s="78">
        <v>343</v>
      </c>
      <c r="Z61" s="78"/>
      <c r="AA61" s="78"/>
      <c r="AB61" s="78"/>
      <c r="AC61" s="78"/>
      <c r="AD61" s="78"/>
      <c r="AE61" s="78"/>
      <c r="AF61" s="78"/>
      <c r="AG61" s="78"/>
      <c r="AH61" s="78">
        <v>41</v>
      </c>
      <c r="AI61" s="78"/>
      <c r="AJ61" s="78"/>
      <c r="AK61" s="78"/>
      <c r="AL61" s="78"/>
      <c r="AM61" s="78"/>
      <c r="AN61" s="78"/>
      <c r="AO61" s="78"/>
      <c r="AP61" s="78"/>
      <c r="AQ61" s="79" t="s">
        <v>345</v>
      </c>
      <c r="AR61" s="79"/>
      <c r="AS61" s="79"/>
      <c r="AT61" s="79"/>
      <c r="AU61" s="79"/>
      <c r="AV61" s="79"/>
      <c r="AW61" s="79"/>
      <c r="AX61" s="79"/>
      <c r="AY61" s="79"/>
      <c r="AZ61" s="79" t="s">
        <v>345</v>
      </c>
      <c r="BA61" s="79"/>
      <c r="BB61" s="79"/>
      <c r="BC61" s="79"/>
      <c r="BD61" s="79"/>
      <c r="BE61" s="79"/>
      <c r="BF61" s="79"/>
      <c r="BG61" s="79"/>
      <c r="BH61" s="79"/>
      <c r="BI61" s="79"/>
      <c r="BJ61" s="79"/>
      <c r="BK61" s="77">
        <v>2991</v>
      </c>
      <c r="BL61" s="77"/>
      <c r="BM61" s="77"/>
      <c r="BN61" s="77"/>
      <c r="BO61" s="77"/>
      <c r="BP61" s="77"/>
      <c r="BQ61" s="77"/>
      <c r="BR61" s="77"/>
      <c r="BS61" s="77"/>
      <c r="BT61" s="77">
        <v>214672707</v>
      </c>
      <c r="BU61" s="77"/>
      <c r="BV61" s="77"/>
      <c r="BW61" s="77"/>
      <c r="BX61" s="77"/>
      <c r="BY61" s="77"/>
      <c r="BZ61" s="77"/>
      <c r="CA61" s="77"/>
      <c r="CB61" s="77"/>
      <c r="CC61" s="77"/>
      <c r="CD61" s="77"/>
    </row>
    <row r="62" spans="2:82" x14ac:dyDescent="0.25">
      <c r="B62" s="71" t="s">
        <v>349</v>
      </c>
      <c r="C62" s="71"/>
      <c r="D62" s="71"/>
      <c r="E62" s="71"/>
      <c r="F62" s="71"/>
      <c r="G62" s="71"/>
      <c r="H62" s="72">
        <v>1366</v>
      </c>
      <c r="I62" s="72"/>
      <c r="J62" s="72"/>
      <c r="K62" s="72"/>
      <c r="L62" s="72"/>
      <c r="M62" s="72"/>
      <c r="N62" s="72"/>
      <c r="O62" s="72"/>
      <c r="P62" s="72">
        <v>1307</v>
      </c>
      <c r="Q62" s="72"/>
      <c r="R62" s="72"/>
      <c r="S62" s="72"/>
      <c r="T62" s="72"/>
      <c r="U62" s="72"/>
      <c r="V62" s="72"/>
      <c r="W62" s="72"/>
      <c r="X62" s="72"/>
      <c r="Y62" s="73">
        <v>596</v>
      </c>
      <c r="Z62" s="73"/>
      <c r="AA62" s="73"/>
      <c r="AB62" s="73"/>
      <c r="AC62" s="73"/>
      <c r="AD62" s="73"/>
      <c r="AE62" s="73"/>
      <c r="AF62" s="73"/>
      <c r="AG62" s="73"/>
      <c r="AH62" s="73">
        <v>181</v>
      </c>
      <c r="AI62" s="73"/>
      <c r="AJ62" s="73"/>
      <c r="AK62" s="73"/>
      <c r="AL62" s="73"/>
      <c r="AM62" s="73"/>
      <c r="AN62" s="73"/>
      <c r="AO62" s="73"/>
      <c r="AP62" s="73"/>
      <c r="AQ62" s="73">
        <v>14</v>
      </c>
      <c r="AR62" s="73"/>
      <c r="AS62" s="73"/>
      <c r="AT62" s="73"/>
      <c r="AU62" s="73"/>
      <c r="AV62" s="73"/>
      <c r="AW62" s="73"/>
      <c r="AX62" s="73"/>
      <c r="AY62" s="73"/>
      <c r="AZ62" s="73">
        <v>1</v>
      </c>
      <c r="BA62" s="73"/>
      <c r="BB62" s="73"/>
      <c r="BC62" s="73"/>
      <c r="BD62" s="73"/>
      <c r="BE62" s="73"/>
      <c r="BF62" s="73"/>
      <c r="BG62" s="73"/>
      <c r="BH62" s="73"/>
      <c r="BI62" s="73"/>
      <c r="BJ62" s="73"/>
      <c r="BK62" s="72">
        <v>3465</v>
      </c>
      <c r="BL62" s="72"/>
      <c r="BM62" s="72"/>
      <c r="BN62" s="72"/>
      <c r="BO62" s="72"/>
      <c r="BP62" s="72"/>
      <c r="BQ62" s="72"/>
      <c r="BR62" s="72"/>
      <c r="BS62" s="72"/>
      <c r="BT62" s="72">
        <v>275502490</v>
      </c>
      <c r="BU62" s="72"/>
      <c r="BV62" s="72"/>
      <c r="BW62" s="72"/>
      <c r="BX62" s="72"/>
      <c r="BY62" s="72"/>
      <c r="BZ62" s="72"/>
      <c r="CA62" s="72"/>
      <c r="CB62" s="72"/>
      <c r="CC62" s="72"/>
      <c r="CD62" s="72"/>
    </row>
    <row r="63" spans="2:82" x14ac:dyDescent="0.25">
      <c r="B63" s="76" t="s">
        <v>350</v>
      </c>
      <c r="C63" s="76"/>
      <c r="D63" s="76"/>
      <c r="E63" s="76"/>
      <c r="F63" s="76"/>
      <c r="G63" s="76"/>
      <c r="H63" s="77">
        <v>1236</v>
      </c>
      <c r="I63" s="77"/>
      <c r="J63" s="77"/>
      <c r="K63" s="77"/>
      <c r="L63" s="77"/>
      <c r="M63" s="77"/>
      <c r="N63" s="77"/>
      <c r="O63" s="77"/>
      <c r="P63" s="77">
        <v>1255</v>
      </c>
      <c r="Q63" s="77"/>
      <c r="R63" s="77"/>
      <c r="S63" s="77"/>
      <c r="T63" s="77"/>
      <c r="U63" s="77"/>
      <c r="V63" s="77"/>
      <c r="W63" s="77"/>
      <c r="X63" s="77"/>
      <c r="Y63" s="78">
        <v>728</v>
      </c>
      <c r="Z63" s="78"/>
      <c r="AA63" s="78"/>
      <c r="AB63" s="78"/>
      <c r="AC63" s="78"/>
      <c r="AD63" s="78"/>
      <c r="AE63" s="78"/>
      <c r="AF63" s="78"/>
      <c r="AG63" s="78"/>
      <c r="AH63" s="78">
        <v>360</v>
      </c>
      <c r="AI63" s="78"/>
      <c r="AJ63" s="78"/>
      <c r="AK63" s="78"/>
      <c r="AL63" s="78"/>
      <c r="AM63" s="78"/>
      <c r="AN63" s="78"/>
      <c r="AO63" s="78"/>
      <c r="AP63" s="78"/>
      <c r="AQ63" s="78">
        <v>97</v>
      </c>
      <c r="AR63" s="78"/>
      <c r="AS63" s="78"/>
      <c r="AT63" s="78"/>
      <c r="AU63" s="78"/>
      <c r="AV63" s="78"/>
      <c r="AW63" s="78"/>
      <c r="AX63" s="78"/>
      <c r="AY63" s="78"/>
      <c r="AZ63" s="78">
        <v>15</v>
      </c>
      <c r="BA63" s="78"/>
      <c r="BB63" s="78"/>
      <c r="BC63" s="78"/>
      <c r="BD63" s="78"/>
      <c r="BE63" s="78"/>
      <c r="BF63" s="78"/>
      <c r="BG63" s="78"/>
      <c r="BH63" s="78"/>
      <c r="BI63" s="78"/>
      <c r="BJ63" s="78"/>
      <c r="BK63" s="77">
        <v>3691</v>
      </c>
      <c r="BL63" s="77"/>
      <c r="BM63" s="77"/>
      <c r="BN63" s="77"/>
      <c r="BO63" s="77"/>
      <c r="BP63" s="77"/>
      <c r="BQ63" s="77"/>
      <c r="BR63" s="77"/>
      <c r="BS63" s="77"/>
      <c r="BT63" s="77">
        <v>289271773</v>
      </c>
      <c r="BU63" s="77"/>
      <c r="BV63" s="77"/>
      <c r="BW63" s="77"/>
      <c r="BX63" s="77"/>
      <c r="BY63" s="77"/>
      <c r="BZ63" s="77"/>
      <c r="CA63" s="77"/>
      <c r="CB63" s="77"/>
      <c r="CC63" s="77"/>
      <c r="CD63" s="77"/>
    </row>
    <row r="64" spans="2:82" x14ac:dyDescent="0.25">
      <c r="B64" s="71" t="s">
        <v>351</v>
      </c>
      <c r="C64" s="71"/>
      <c r="D64" s="71"/>
      <c r="E64" s="71"/>
      <c r="F64" s="71"/>
      <c r="G64" s="71"/>
      <c r="H64" s="72">
        <v>1101</v>
      </c>
      <c r="I64" s="72"/>
      <c r="J64" s="72"/>
      <c r="K64" s="72"/>
      <c r="L64" s="72"/>
      <c r="M64" s="72"/>
      <c r="N64" s="72"/>
      <c r="O64" s="72"/>
      <c r="P64" s="72">
        <v>1233</v>
      </c>
      <c r="Q64" s="72"/>
      <c r="R64" s="72"/>
      <c r="S64" s="72"/>
      <c r="T64" s="72"/>
      <c r="U64" s="72"/>
      <c r="V64" s="72"/>
      <c r="W64" s="72"/>
      <c r="X64" s="72"/>
      <c r="Y64" s="73">
        <v>894</v>
      </c>
      <c r="Z64" s="73"/>
      <c r="AA64" s="73"/>
      <c r="AB64" s="73"/>
      <c r="AC64" s="73"/>
      <c r="AD64" s="73"/>
      <c r="AE64" s="73"/>
      <c r="AF64" s="73"/>
      <c r="AG64" s="73"/>
      <c r="AH64" s="73">
        <v>491</v>
      </c>
      <c r="AI64" s="73"/>
      <c r="AJ64" s="73"/>
      <c r="AK64" s="73"/>
      <c r="AL64" s="73"/>
      <c r="AM64" s="73"/>
      <c r="AN64" s="73"/>
      <c r="AO64" s="73"/>
      <c r="AP64" s="73"/>
      <c r="AQ64" s="73">
        <v>219</v>
      </c>
      <c r="AR64" s="73"/>
      <c r="AS64" s="73"/>
      <c r="AT64" s="73"/>
      <c r="AU64" s="73"/>
      <c r="AV64" s="73"/>
      <c r="AW64" s="73"/>
      <c r="AX64" s="73"/>
      <c r="AY64" s="73"/>
      <c r="AZ64" s="73">
        <v>119</v>
      </c>
      <c r="BA64" s="73"/>
      <c r="BB64" s="73"/>
      <c r="BC64" s="73"/>
      <c r="BD64" s="73"/>
      <c r="BE64" s="73"/>
      <c r="BF64" s="73"/>
      <c r="BG64" s="73"/>
      <c r="BH64" s="73"/>
      <c r="BI64" s="73"/>
      <c r="BJ64" s="73"/>
      <c r="BK64" s="72">
        <v>4057</v>
      </c>
      <c r="BL64" s="72"/>
      <c r="BM64" s="72"/>
      <c r="BN64" s="72"/>
      <c r="BO64" s="72"/>
      <c r="BP64" s="72"/>
      <c r="BQ64" s="72"/>
      <c r="BR64" s="72"/>
      <c r="BS64" s="72"/>
      <c r="BT64" s="72">
        <v>318870846</v>
      </c>
      <c r="BU64" s="72"/>
      <c r="BV64" s="72"/>
      <c r="BW64" s="72"/>
      <c r="BX64" s="72"/>
      <c r="BY64" s="72"/>
      <c r="BZ64" s="72"/>
      <c r="CA64" s="72"/>
      <c r="CB64" s="72"/>
      <c r="CC64" s="72"/>
      <c r="CD64" s="72"/>
    </row>
    <row r="65" spans="2:82" x14ac:dyDescent="0.25">
      <c r="B65" s="76" t="s">
        <v>352</v>
      </c>
      <c r="C65" s="76"/>
      <c r="D65" s="76"/>
      <c r="E65" s="76"/>
      <c r="F65" s="76"/>
      <c r="G65" s="76"/>
      <c r="H65" s="78">
        <v>879</v>
      </c>
      <c r="I65" s="78"/>
      <c r="J65" s="78"/>
      <c r="K65" s="78"/>
      <c r="L65" s="78"/>
      <c r="M65" s="78"/>
      <c r="N65" s="78"/>
      <c r="O65" s="78"/>
      <c r="P65" s="77">
        <v>1133</v>
      </c>
      <c r="Q65" s="77"/>
      <c r="R65" s="77"/>
      <c r="S65" s="77"/>
      <c r="T65" s="77"/>
      <c r="U65" s="77"/>
      <c r="V65" s="77"/>
      <c r="W65" s="77"/>
      <c r="X65" s="77"/>
      <c r="Y65" s="78">
        <v>835</v>
      </c>
      <c r="Z65" s="78"/>
      <c r="AA65" s="78"/>
      <c r="AB65" s="78"/>
      <c r="AC65" s="78"/>
      <c r="AD65" s="78"/>
      <c r="AE65" s="78"/>
      <c r="AF65" s="78"/>
      <c r="AG65" s="78"/>
      <c r="AH65" s="78">
        <v>490</v>
      </c>
      <c r="AI65" s="78"/>
      <c r="AJ65" s="78"/>
      <c r="AK65" s="78"/>
      <c r="AL65" s="78"/>
      <c r="AM65" s="78"/>
      <c r="AN65" s="78"/>
      <c r="AO65" s="78"/>
      <c r="AP65" s="78"/>
      <c r="AQ65" s="78">
        <v>229</v>
      </c>
      <c r="AR65" s="78"/>
      <c r="AS65" s="78"/>
      <c r="AT65" s="78"/>
      <c r="AU65" s="78"/>
      <c r="AV65" s="78"/>
      <c r="AW65" s="78"/>
      <c r="AX65" s="78"/>
      <c r="AY65" s="78"/>
      <c r="AZ65" s="78">
        <v>105</v>
      </c>
      <c r="BA65" s="78"/>
      <c r="BB65" s="78"/>
      <c r="BC65" s="78"/>
      <c r="BD65" s="78"/>
      <c r="BE65" s="78"/>
      <c r="BF65" s="78"/>
      <c r="BG65" s="78"/>
      <c r="BH65" s="78"/>
      <c r="BI65" s="78"/>
      <c r="BJ65" s="78"/>
      <c r="BK65" s="77">
        <v>3671</v>
      </c>
      <c r="BL65" s="77"/>
      <c r="BM65" s="77"/>
      <c r="BN65" s="77"/>
      <c r="BO65" s="77"/>
      <c r="BP65" s="77"/>
      <c r="BQ65" s="77"/>
      <c r="BR65" s="77"/>
      <c r="BS65" s="77"/>
      <c r="BT65" s="77">
        <v>300277371</v>
      </c>
      <c r="BU65" s="77"/>
      <c r="BV65" s="77"/>
      <c r="BW65" s="77"/>
      <c r="BX65" s="77"/>
      <c r="BY65" s="77"/>
      <c r="BZ65" s="77"/>
      <c r="CA65" s="77"/>
      <c r="CB65" s="77"/>
      <c r="CC65" s="77"/>
      <c r="CD65" s="77"/>
    </row>
    <row r="66" spans="2:82" x14ac:dyDescent="0.25">
      <c r="B66" s="71" t="s">
        <v>353</v>
      </c>
      <c r="C66" s="71"/>
      <c r="D66" s="71"/>
      <c r="E66" s="71"/>
      <c r="F66" s="71"/>
      <c r="G66" s="71"/>
      <c r="H66" s="73">
        <v>431</v>
      </c>
      <c r="I66" s="73"/>
      <c r="J66" s="73"/>
      <c r="K66" s="73"/>
      <c r="L66" s="73"/>
      <c r="M66" s="73"/>
      <c r="N66" s="73"/>
      <c r="O66" s="73"/>
      <c r="P66" s="73">
        <v>797</v>
      </c>
      <c r="Q66" s="73"/>
      <c r="R66" s="73"/>
      <c r="S66" s="73"/>
      <c r="T66" s="73"/>
      <c r="U66" s="73"/>
      <c r="V66" s="73"/>
      <c r="W66" s="73"/>
      <c r="X66" s="73"/>
      <c r="Y66" s="73">
        <v>549</v>
      </c>
      <c r="Z66" s="73"/>
      <c r="AA66" s="73"/>
      <c r="AB66" s="73"/>
      <c r="AC66" s="73"/>
      <c r="AD66" s="73"/>
      <c r="AE66" s="73"/>
      <c r="AF66" s="73"/>
      <c r="AG66" s="73"/>
      <c r="AH66" s="73">
        <v>437</v>
      </c>
      <c r="AI66" s="73"/>
      <c r="AJ66" s="73"/>
      <c r="AK66" s="73"/>
      <c r="AL66" s="73"/>
      <c r="AM66" s="73"/>
      <c r="AN66" s="73"/>
      <c r="AO66" s="73"/>
      <c r="AP66" s="73"/>
      <c r="AQ66" s="73">
        <v>149</v>
      </c>
      <c r="AR66" s="73"/>
      <c r="AS66" s="73"/>
      <c r="AT66" s="73"/>
      <c r="AU66" s="73"/>
      <c r="AV66" s="73"/>
      <c r="AW66" s="73"/>
      <c r="AX66" s="73"/>
      <c r="AY66" s="73"/>
      <c r="AZ66" s="73">
        <v>74</v>
      </c>
      <c r="BA66" s="73"/>
      <c r="BB66" s="73"/>
      <c r="BC66" s="73"/>
      <c r="BD66" s="73"/>
      <c r="BE66" s="73"/>
      <c r="BF66" s="73"/>
      <c r="BG66" s="73"/>
      <c r="BH66" s="73"/>
      <c r="BI66" s="73"/>
      <c r="BJ66" s="73"/>
      <c r="BK66" s="72">
        <v>2437</v>
      </c>
      <c r="BL66" s="72"/>
      <c r="BM66" s="72"/>
      <c r="BN66" s="72"/>
      <c r="BO66" s="72"/>
      <c r="BP66" s="72"/>
      <c r="BQ66" s="72"/>
      <c r="BR66" s="72"/>
      <c r="BS66" s="72"/>
      <c r="BT66" s="72">
        <v>217879212</v>
      </c>
      <c r="BU66" s="72"/>
      <c r="BV66" s="72"/>
      <c r="BW66" s="72"/>
      <c r="BX66" s="72"/>
      <c r="BY66" s="72"/>
      <c r="BZ66" s="72"/>
      <c r="CA66" s="72"/>
      <c r="CB66" s="72"/>
      <c r="CC66" s="72"/>
      <c r="CD66" s="72"/>
    </row>
    <row r="67" spans="2:82" x14ac:dyDescent="0.25">
      <c r="B67" s="80" t="s">
        <v>354</v>
      </c>
      <c r="C67" s="80"/>
      <c r="D67" s="80"/>
      <c r="E67" s="80"/>
      <c r="F67" s="80"/>
      <c r="G67" s="80"/>
      <c r="H67" s="82">
        <v>156</v>
      </c>
      <c r="I67" s="82"/>
      <c r="J67" s="82"/>
      <c r="K67" s="82"/>
      <c r="L67" s="82"/>
      <c r="M67" s="82"/>
      <c r="N67" s="82"/>
      <c r="O67" s="82"/>
      <c r="P67" s="82">
        <v>390</v>
      </c>
      <c r="Q67" s="82"/>
      <c r="R67" s="82"/>
      <c r="S67" s="82"/>
      <c r="T67" s="82"/>
      <c r="U67" s="82"/>
      <c r="V67" s="82"/>
      <c r="W67" s="82"/>
      <c r="X67" s="82"/>
      <c r="Y67" s="82">
        <v>297</v>
      </c>
      <c r="Z67" s="82"/>
      <c r="AA67" s="82"/>
      <c r="AB67" s="82"/>
      <c r="AC67" s="82"/>
      <c r="AD67" s="82"/>
      <c r="AE67" s="82"/>
      <c r="AF67" s="82"/>
      <c r="AG67" s="82"/>
      <c r="AH67" s="82">
        <v>195</v>
      </c>
      <c r="AI67" s="82"/>
      <c r="AJ67" s="82"/>
      <c r="AK67" s="82"/>
      <c r="AL67" s="82"/>
      <c r="AM67" s="82"/>
      <c r="AN67" s="82"/>
      <c r="AO67" s="82"/>
      <c r="AP67" s="82"/>
      <c r="AQ67" s="82">
        <v>89</v>
      </c>
      <c r="AR67" s="82"/>
      <c r="AS67" s="82"/>
      <c r="AT67" s="82"/>
      <c r="AU67" s="82"/>
      <c r="AV67" s="82"/>
      <c r="AW67" s="82"/>
      <c r="AX67" s="82"/>
      <c r="AY67" s="82"/>
      <c r="AZ67" s="82">
        <v>44</v>
      </c>
      <c r="BA67" s="82"/>
      <c r="BB67" s="82"/>
      <c r="BC67" s="82"/>
      <c r="BD67" s="82"/>
      <c r="BE67" s="82"/>
      <c r="BF67" s="82"/>
      <c r="BG67" s="82"/>
      <c r="BH67" s="82"/>
      <c r="BI67" s="82"/>
      <c r="BJ67" s="82"/>
      <c r="BK67" s="81">
        <v>1171</v>
      </c>
      <c r="BL67" s="81"/>
      <c r="BM67" s="81"/>
      <c r="BN67" s="81"/>
      <c r="BO67" s="81"/>
      <c r="BP67" s="81"/>
      <c r="BQ67" s="81"/>
      <c r="BR67" s="81"/>
      <c r="BS67" s="81"/>
      <c r="BT67" s="81">
        <v>120764617</v>
      </c>
      <c r="BU67" s="81"/>
      <c r="BV67" s="81"/>
      <c r="BW67" s="81"/>
      <c r="BX67" s="81"/>
      <c r="BY67" s="81"/>
      <c r="BZ67" s="81"/>
      <c r="CA67" s="81"/>
      <c r="CB67" s="81"/>
      <c r="CC67" s="81"/>
      <c r="CD67" s="81"/>
    </row>
    <row r="68" spans="2:82" x14ac:dyDescent="0.25">
      <c r="B68" s="83" t="s">
        <v>355</v>
      </c>
      <c r="C68" s="83"/>
      <c r="D68" s="83"/>
      <c r="E68" s="83"/>
      <c r="F68" s="83"/>
      <c r="G68" s="83"/>
      <c r="H68" s="84">
        <v>10074</v>
      </c>
      <c r="I68" s="84"/>
      <c r="J68" s="84"/>
      <c r="K68" s="84"/>
      <c r="L68" s="84"/>
      <c r="M68" s="84"/>
      <c r="N68" s="84"/>
      <c r="O68" s="84"/>
      <c r="P68" s="84">
        <v>8309</v>
      </c>
      <c r="Q68" s="84"/>
      <c r="R68" s="84"/>
      <c r="S68" s="84"/>
      <c r="T68" s="84"/>
      <c r="U68" s="84"/>
      <c r="V68" s="84"/>
      <c r="W68" s="84"/>
      <c r="X68" s="84"/>
      <c r="Y68" s="84">
        <v>4361</v>
      </c>
      <c r="Z68" s="84"/>
      <c r="AA68" s="84"/>
      <c r="AB68" s="84"/>
      <c r="AC68" s="84"/>
      <c r="AD68" s="84"/>
      <c r="AE68" s="84"/>
      <c r="AF68" s="84"/>
      <c r="AG68" s="84"/>
      <c r="AH68" s="84">
        <v>2197</v>
      </c>
      <c r="AI68" s="84"/>
      <c r="AJ68" s="84"/>
      <c r="AK68" s="84"/>
      <c r="AL68" s="84"/>
      <c r="AM68" s="84"/>
      <c r="AN68" s="84"/>
      <c r="AO68" s="84"/>
      <c r="AP68" s="84"/>
      <c r="AQ68" s="86">
        <v>797</v>
      </c>
      <c r="AR68" s="86"/>
      <c r="AS68" s="86"/>
      <c r="AT68" s="86"/>
      <c r="AU68" s="86"/>
      <c r="AV68" s="86"/>
      <c r="AW68" s="86"/>
      <c r="AX68" s="86"/>
      <c r="AY68" s="86"/>
      <c r="AZ68" s="86">
        <v>358</v>
      </c>
      <c r="BA68" s="86"/>
      <c r="BB68" s="86"/>
      <c r="BC68" s="86"/>
      <c r="BD68" s="86"/>
      <c r="BE68" s="86"/>
      <c r="BF68" s="86"/>
      <c r="BG68" s="86"/>
      <c r="BH68" s="86"/>
      <c r="BI68" s="86"/>
      <c r="BJ68" s="86"/>
      <c r="BK68" s="84">
        <v>26096</v>
      </c>
      <c r="BL68" s="84"/>
      <c r="BM68" s="84"/>
      <c r="BN68" s="84"/>
      <c r="BO68" s="84"/>
      <c r="BP68" s="84"/>
      <c r="BQ68" s="84"/>
      <c r="BR68" s="84"/>
      <c r="BS68" s="84"/>
      <c r="BT68" s="85">
        <v>2012401156</v>
      </c>
      <c r="BU68" s="85"/>
      <c r="BV68" s="85"/>
      <c r="BW68" s="85"/>
      <c r="BX68" s="85"/>
      <c r="BY68" s="85"/>
      <c r="BZ68" s="85"/>
      <c r="CA68" s="85"/>
      <c r="CB68" s="85"/>
      <c r="CC68" s="85"/>
      <c r="CD68" s="85"/>
    </row>
    <row r="69" spans="2:82" x14ac:dyDescent="0.25">
      <c r="B69" s="55" t="s">
        <v>356</v>
      </c>
      <c r="C69" s="53"/>
      <c r="D69" s="53"/>
      <c r="E69" s="53"/>
      <c r="F69" s="53"/>
      <c r="G69" s="53"/>
      <c r="H69" s="53"/>
      <c r="I69" s="53"/>
      <c r="J69" s="53"/>
      <c r="K69" s="53"/>
      <c r="L69" s="53"/>
      <c r="M69" s="53"/>
      <c r="N69" s="53"/>
      <c r="O69" s="53"/>
      <c r="P69" s="53"/>
      <c r="Q69" s="53"/>
      <c r="R69" s="53"/>
      <c r="S69" s="53"/>
      <c r="T69" s="53"/>
      <c r="U69" s="53"/>
      <c r="V69" s="53"/>
      <c r="W69" s="53"/>
      <c r="X69" s="53"/>
      <c r="Y69" s="53"/>
      <c r="Z69" s="53"/>
      <c r="AA69" s="53"/>
      <c r="AB69" s="53"/>
      <c r="AC69" s="53"/>
      <c r="AD69" s="53"/>
      <c r="AE69" s="53"/>
      <c r="AF69" s="53"/>
      <c r="AG69" s="53"/>
      <c r="AH69" s="53"/>
      <c r="AI69" s="53"/>
      <c r="AJ69" s="53"/>
      <c r="AK69" s="53"/>
      <c r="AL69" s="53"/>
      <c r="AM69" s="53"/>
      <c r="AN69" s="53"/>
      <c r="AO69" s="53"/>
      <c r="AP69" s="53"/>
      <c r="AQ69" s="53"/>
      <c r="AR69" s="53"/>
      <c r="AS69" s="53"/>
      <c r="AT69" s="53"/>
      <c r="AU69" s="53"/>
      <c r="AV69" s="53"/>
      <c r="AW69" s="53"/>
      <c r="AX69" s="53"/>
      <c r="AY69" s="53"/>
      <c r="AZ69" s="53"/>
      <c r="BA69" s="53"/>
      <c r="BB69" s="53"/>
      <c r="BC69" s="53"/>
      <c r="BD69" s="53"/>
      <c r="BE69" s="53"/>
      <c r="BF69" s="53"/>
      <c r="BG69" s="53"/>
      <c r="BH69" s="53"/>
      <c r="BI69" s="53"/>
      <c r="BJ69" s="53"/>
      <c r="BK69" s="53"/>
      <c r="BL69" s="53"/>
      <c r="BM69" s="53"/>
      <c r="BN69" s="53"/>
      <c r="BO69" s="53"/>
      <c r="BP69" s="53"/>
      <c r="BQ69" s="53"/>
      <c r="BR69" s="53"/>
      <c r="BS69" s="53"/>
      <c r="BT69" s="53"/>
      <c r="BU69" s="53"/>
      <c r="BV69" s="53"/>
      <c r="BW69" s="53"/>
      <c r="BX69" s="53"/>
      <c r="BY69" s="53"/>
      <c r="BZ69" s="53"/>
      <c r="CA69" s="53"/>
      <c r="CB69" s="53"/>
      <c r="CC69" s="53"/>
      <c r="CD69" s="53"/>
    </row>
    <row r="70" spans="2:82" x14ac:dyDescent="0.25">
      <c r="B70" s="56" t="s">
        <v>357</v>
      </c>
      <c r="C70" s="53"/>
      <c r="D70" s="53"/>
      <c r="E70" s="53"/>
      <c r="F70" s="53"/>
      <c r="G70" s="53"/>
      <c r="H70" s="53"/>
      <c r="I70" s="53"/>
      <c r="J70" s="53"/>
      <c r="K70" s="53"/>
      <c r="L70" s="53"/>
      <c r="M70" s="53"/>
      <c r="N70" s="53"/>
      <c r="O70" s="53"/>
      <c r="P70" s="53"/>
      <c r="Q70" s="53"/>
      <c r="R70" s="53"/>
      <c r="S70" s="53"/>
      <c r="T70" s="53"/>
      <c r="U70" s="53"/>
      <c r="V70" s="53"/>
      <c r="W70" s="53"/>
      <c r="X70" s="53"/>
      <c r="Y70" s="53"/>
      <c r="Z70" s="53"/>
      <c r="AA70" s="53"/>
      <c r="AB70" s="53"/>
      <c r="AC70" s="53"/>
      <c r="AD70" s="53"/>
      <c r="AE70" s="53"/>
      <c r="AF70" s="53"/>
      <c r="AG70" s="53"/>
      <c r="AH70" s="53"/>
      <c r="AI70" s="53"/>
      <c r="AJ70" s="53"/>
      <c r="AK70" s="53"/>
      <c r="AL70" s="53"/>
      <c r="AM70" s="53"/>
      <c r="AN70" s="53"/>
      <c r="AO70" s="53"/>
      <c r="AP70" s="53"/>
      <c r="AQ70" s="53"/>
      <c r="AR70" s="53"/>
      <c r="AS70" s="53"/>
      <c r="AT70" s="53"/>
      <c r="AU70" s="53"/>
      <c r="AV70" s="53"/>
      <c r="AW70" s="53"/>
      <c r="AX70" s="53"/>
      <c r="AY70" s="53"/>
      <c r="AZ70" s="53"/>
      <c r="BA70" s="53"/>
      <c r="BB70" s="53"/>
      <c r="BC70" s="53"/>
      <c r="BD70" s="53"/>
      <c r="BE70" s="53"/>
      <c r="BF70" s="53"/>
      <c r="BG70" s="53"/>
      <c r="BH70" s="53"/>
      <c r="BI70" s="53"/>
      <c r="BJ70" s="53"/>
      <c r="BK70" s="53"/>
      <c r="BL70" s="53"/>
      <c r="BM70" s="53"/>
      <c r="BN70" s="53"/>
      <c r="BO70" s="53"/>
      <c r="BP70" s="53"/>
      <c r="BQ70" s="53"/>
      <c r="BR70" s="53"/>
      <c r="BS70" s="53"/>
      <c r="BT70" s="53"/>
      <c r="BU70" s="53"/>
      <c r="BV70" s="53"/>
      <c r="BW70" s="53"/>
      <c r="BX70" s="53"/>
      <c r="BY70" s="53"/>
      <c r="BZ70" s="53"/>
      <c r="CA70" s="53"/>
      <c r="CB70" s="53"/>
      <c r="CC70" s="53"/>
      <c r="CD70" s="53"/>
    </row>
    <row r="71" spans="2:82" ht="16.5" x14ac:dyDescent="0.25">
      <c r="B71" s="54" t="s">
        <v>362</v>
      </c>
      <c r="C71" s="53"/>
      <c r="D71" s="53"/>
      <c r="E71" s="53"/>
      <c r="F71" s="53"/>
      <c r="G71" s="53"/>
      <c r="H71" s="53"/>
      <c r="I71" s="53"/>
      <c r="J71" s="53"/>
      <c r="K71" s="53"/>
      <c r="L71" s="53"/>
      <c r="M71" s="53"/>
      <c r="N71" s="53"/>
      <c r="O71" s="53"/>
      <c r="P71" s="53"/>
      <c r="Q71" s="53"/>
      <c r="R71" s="53"/>
      <c r="S71" s="53"/>
      <c r="T71" s="53"/>
      <c r="U71" s="53"/>
      <c r="V71" s="53"/>
      <c r="W71" s="53"/>
      <c r="X71" s="53"/>
      <c r="Y71" s="53"/>
      <c r="Z71" s="53"/>
      <c r="AA71" s="53"/>
      <c r="AB71" s="53"/>
      <c r="AC71" s="53"/>
      <c r="AD71" s="53"/>
      <c r="AE71" s="53"/>
      <c r="AF71" s="53"/>
      <c r="AG71" s="53"/>
      <c r="AH71" s="53"/>
      <c r="AI71" s="53"/>
      <c r="AJ71" s="53"/>
      <c r="AK71" s="53"/>
      <c r="AL71" s="53"/>
      <c r="AM71" s="53"/>
      <c r="AN71" s="53"/>
      <c r="AO71" s="53"/>
      <c r="AP71" s="53"/>
      <c r="AQ71" s="53"/>
      <c r="AR71" s="53"/>
      <c r="AS71" s="53"/>
      <c r="AT71" s="53"/>
      <c r="AU71" s="53"/>
      <c r="AV71" s="53"/>
      <c r="AW71" s="53"/>
      <c r="AX71" s="53"/>
      <c r="AY71" s="53"/>
      <c r="AZ71" s="53"/>
      <c r="BA71" s="53"/>
      <c r="BB71" s="53"/>
      <c r="BC71" s="53"/>
      <c r="BD71" s="53"/>
      <c r="BE71" s="53"/>
      <c r="BF71" s="53"/>
      <c r="BG71" s="53"/>
      <c r="BH71" s="53"/>
      <c r="BI71" s="53"/>
      <c r="BJ71" s="53"/>
      <c r="BK71" s="53"/>
      <c r="BL71" s="53"/>
      <c r="BM71" s="53"/>
      <c r="BN71" s="53"/>
      <c r="BO71" s="53"/>
      <c r="BP71" s="53"/>
      <c r="BQ71" s="53"/>
      <c r="BR71" s="53"/>
      <c r="BS71" s="53"/>
      <c r="BT71" s="53"/>
      <c r="BU71" s="53"/>
      <c r="BV71" s="53"/>
      <c r="BW71" s="53"/>
      <c r="BX71" s="53"/>
      <c r="BY71" s="53"/>
      <c r="BZ71" s="53"/>
      <c r="CA71" s="53"/>
      <c r="CB71" s="53"/>
      <c r="CC71" s="53"/>
      <c r="CD71" s="53"/>
    </row>
    <row r="72" spans="2:82" ht="15" customHeight="1" x14ac:dyDescent="0.25">
      <c r="B72" s="57"/>
      <c r="C72" s="57"/>
      <c r="D72" s="57"/>
      <c r="E72" s="57"/>
      <c r="F72" s="57"/>
      <c r="G72" s="58"/>
      <c r="H72" s="59" t="s">
        <v>334</v>
      </c>
      <c r="I72" s="60"/>
      <c r="J72" s="60"/>
      <c r="K72" s="60"/>
      <c r="L72" s="60"/>
      <c r="M72" s="60"/>
      <c r="N72" s="60"/>
      <c r="O72" s="60"/>
      <c r="P72" s="60"/>
      <c r="Q72" s="60"/>
      <c r="R72" s="60"/>
      <c r="S72" s="60"/>
      <c r="T72" s="60"/>
      <c r="U72" s="60"/>
      <c r="V72" s="60"/>
      <c r="W72" s="60"/>
      <c r="X72" s="60"/>
      <c r="Y72" s="60"/>
      <c r="Z72" s="60"/>
      <c r="AA72" s="60"/>
      <c r="AB72" s="60"/>
      <c r="AC72" s="60"/>
      <c r="AD72" s="60"/>
      <c r="AE72" s="60"/>
      <c r="AF72" s="60"/>
      <c r="AG72" s="60"/>
      <c r="AH72" s="60"/>
      <c r="AI72" s="60"/>
      <c r="AJ72" s="60"/>
      <c r="AK72" s="60"/>
      <c r="AL72" s="60"/>
      <c r="AM72" s="60"/>
      <c r="AN72" s="60"/>
      <c r="AO72" s="60"/>
      <c r="AP72" s="60"/>
      <c r="AQ72" s="60"/>
      <c r="AR72" s="60"/>
      <c r="AS72" s="60"/>
      <c r="AT72" s="60"/>
      <c r="AU72" s="60"/>
      <c r="AV72" s="60"/>
      <c r="AW72" s="60"/>
      <c r="AX72" s="60"/>
      <c r="AY72" s="60"/>
      <c r="AZ72" s="60"/>
      <c r="BA72" s="60"/>
      <c r="BB72" s="60"/>
      <c r="BC72" s="60"/>
      <c r="BD72" s="60"/>
      <c r="BE72" s="60"/>
      <c r="BF72" s="60"/>
      <c r="BG72" s="60"/>
      <c r="BH72" s="60"/>
      <c r="BI72" s="60"/>
      <c r="BJ72" s="61"/>
      <c r="BK72" s="62"/>
      <c r="BL72" s="57"/>
      <c r="BM72" s="57"/>
      <c r="BN72" s="57"/>
      <c r="BO72" s="57"/>
      <c r="BP72" s="57"/>
      <c r="BQ72" s="57"/>
      <c r="BR72" s="57"/>
      <c r="BS72" s="58"/>
      <c r="BT72" s="63" t="s">
        <v>335</v>
      </c>
      <c r="BU72" s="64"/>
      <c r="BV72" s="64"/>
      <c r="BW72" s="64"/>
      <c r="BX72" s="64"/>
      <c r="BY72" s="64"/>
      <c r="BZ72" s="64"/>
      <c r="CA72" s="64"/>
      <c r="CB72" s="64"/>
      <c r="CC72" s="64"/>
      <c r="CD72" s="64"/>
    </row>
    <row r="73" spans="2:82" x14ac:dyDescent="0.25">
      <c r="B73" s="65" t="s">
        <v>336</v>
      </c>
      <c r="C73" s="65"/>
      <c r="D73" s="65"/>
      <c r="E73" s="65"/>
      <c r="F73" s="65"/>
      <c r="G73" s="66"/>
      <c r="H73" s="67" t="s">
        <v>337</v>
      </c>
      <c r="I73" s="68"/>
      <c r="J73" s="68"/>
      <c r="K73" s="68"/>
      <c r="L73" s="68"/>
      <c r="M73" s="68"/>
      <c r="N73" s="68"/>
      <c r="O73" s="69"/>
      <c r="P73" s="67" t="s">
        <v>338</v>
      </c>
      <c r="Q73" s="68"/>
      <c r="R73" s="68"/>
      <c r="S73" s="68"/>
      <c r="T73" s="68"/>
      <c r="U73" s="68"/>
      <c r="V73" s="68"/>
      <c r="W73" s="68"/>
      <c r="X73" s="69"/>
      <c r="Y73" s="67" t="s">
        <v>339</v>
      </c>
      <c r="Z73" s="68"/>
      <c r="AA73" s="68"/>
      <c r="AB73" s="68"/>
      <c r="AC73" s="68"/>
      <c r="AD73" s="68"/>
      <c r="AE73" s="68"/>
      <c r="AF73" s="68"/>
      <c r="AG73" s="69"/>
      <c r="AH73" s="67" t="s">
        <v>340</v>
      </c>
      <c r="AI73" s="68"/>
      <c r="AJ73" s="68"/>
      <c r="AK73" s="68"/>
      <c r="AL73" s="68"/>
      <c r="AM73" s="68"/>
      <c r="AN73" s="68"/>
      <c r="AO73" s="68"/>
      <c r="AP73" s="69"/>
      <c r="AQ73" s="67" t="s">
        <v>341</v>
      </c>
      <c r="AR73" s="68"/>
      <c r="AS73" s="68"/>
      <c r="AT73" s="68"/>
      <c r="AU73" s="68"/>
      <c r="AV73" s="68"/>
      <c r="AW73" s="68"/>
      <c r="AX73" s="68"/>
      <c r="AY73" s="69"/>
      <c r="AZ73" s="67" t="s">
        <v>342</v>
      </c>
      <c r="BA73" s="68"/>
      <c r="BB73" s="68"/>
      <c r="BC73" s="68"/>
      <c r="BD73" s="68"/>
      <c r="BE73" s="68"/>
      <c r="BF73" s="68"/>
      <c r="BG73" s="68"/>
      <c r="BH73" s="68"/>
      <c r="BI73" s="68"/>
      <c r="BJ73" s="69"/>
      <c r="BK73" s="63" t="s">
        <v>335</v>
      </c>
      <c r="BL73" s="64"/>
      <c r="BM73" s="64"/>
      <c r="BN73" s="64"/>
      <c r="BO73" s="64"/>
      <c r="BP73" s="64"/>
      <c r="BQ73" s="64"/>
      <c r="BR73" s="64"/>
      <c r="BS73" s="70"/>
      <c r="BT73" s="63" t="s">
        <v>343</v>
      </c>
      <c r="BU73" s="64"/>
      <c r="BV73" s="64"/>
      <c r="BW73" s="64"/>
      <c r="BX73" s="64"/>
      <c r="BY73" s="64"/>
      <c r="BZ73" s="64"/>
      <c r="CA73" s="64"/>
      <c r="CB73" s="64"/>
      <c r="CC73" s="64"/>
      <c r="CD73" s="64"/>
    </row>
    <row r="74" spans="2:82" x14ac:dyDescent="0.25">
      <c r="B74" s="71" t="s">
        <v>344</v>
      </c>
      <c r="C74" s="71"/>
      <c r="D74" s="71"/>
      <c r="E74" s="71"/>
      <c r="F74" s="71"/>
      <c r="G74" s="71"/>
      <c r="H74" s="73">
        <v>74</v>
      </c>
      <c r="I74" s="73"/>
      <c r="J74" s="73"/>
      <c r="K74" s="73"/>
      <c r="L74" s="73"/>
      <c r="M74" s="73"/>
      <c r="N74" s="73"/>
      <c r="O74" s="73"/>
      <c r="P74" s="74" t="s">
        <v>345</v>
      </c>
      <c r="Q74" s="74"/>
      <c r="R74" s="74"/>
      <c r="S74" s="74"/>
      <c r="T74" s="74"/>
      <c r="U74" s="74"/>
      <c r="V74" s="74"/>
      <c r="W74" s="74"/>
      <c r="X74" s="74"/>
      <c r="Y74" s="74" t="s">
        <v>345</v>
      </c>
      <c r="Z74" s="74"/>
      <c r="AA74" s="74"/>
      <c r="AB74" s="74"/>
      <c r="AC74" s="74"/>
      <c r="AD74" s="74"/>
      <c r="AE74" s="74"/>
      <c r="AF74" s="74"/>
      <c r="AG74" s="74"/>
      <c r="AH74" s="74" t="s">
        <v>345</v>
      </c>
      <c r="AI74" s="74"/>
      <c r="AJ74" s="74"/>
      <c r="AK74" s="74"/>
      <c r="AL74" s="74"/>
      <c r="AM74" s="74"/>
      <c r="AN74" s="74"/>
      <c r="AO74" s="74"/>
      <c r="AP74" s="74"/>
      <c r="AQ74" s="74" t="s">
        <v>345</v>
      </c>
      <c r="AR74" s="74"/>
      <c r="AS74" s="74"/>
      <c r="AT74" s="74"/>
      <c r="AU74" s="74"/>
      <c r="AV74" s="74"/>
      <c r="AW74" s="74"/>
      <c r="AX74" s="74"/>
      <c r="AY74" s="74"/>
      <c r="AZ74" s="74" t="s">
        <v>345</v>
      </c>
      <c r="BA74" s="74"/>
      <c r="BB74" s="74"/>
      <c r="BC74" s="74"/>
      <c r="BD74" s="74"/>
      <c r="BE74" s="74"/>
      <c r="BF74" s="74"/>
      <c r="BG74" s="74"/>
      <c r="BH74" s="74"/>
      <c r="BI74" s="74"/>
      <c r="BJ74" s="74"/>
      <c r="BK74" s="73">
        <v>74</v>
      </c>
      <c r="BL74" s="73"/>
      <c r="BM74" s="73"/>
      <c r="BN74" s="73"/>
      <c r="BO74" s="73"/>
      <c r="BP74" s="73"/>
      <c r="BQ74" s="73"/>
      <c r="BR74" s="73"/>
      <c r="BS74" s="73"/>
      <c r="BT74" s="75">
        <v>5371204</v>
      </c>
      <c r="BU74" s="75"/>
      <c r="BV74" s="75"/>
      <c r="BW74" s="75"/>
      <c r="BX74" s="75"/>
      <c r="BY74" s="75"/>
      <c r="BZ74" s="75"/>
      <c r="CA74" s="75"/>
      <c r="CB74" s="75"/>
      <c r="CC74" s="75"/>
      <c r="CD74" s="75"/>
    </row>
    <row r="75" spans="2:82" x14ac:dyDescent="0.25">
      <c r="B75" s="76" t="s">
        <v>346</v>
      </c>
      <c r="C75" s="76"/>
      <c r="D75" s="76"/>
      <c r="E75" s="76"/>
      <c r="F75" s="76"/>
      <c r="G75" s="76"/>
      <c r="H75" s="78">
        <v>345</v>
      </c>
      <c r="I75" s="78"/>
      <c r="J75" s="78"/>
      <c r="K75" s="78"/>
      <c r="L75" s="78"/>
      <c r="M75" s="78"/>
      <c r="N75" s="78"/>
      <c r="O75" s="78"/>
      <c r="P75" s="78">
        <v>223</v>
      </c>
      <c r="Q75" s="78"/>
      <c r="R75" s="78"/>
      <c r="S75" s="78"/>
      <c r="T75" s="78"/>
      <c r="U75" s="78"/>
      <c r="V75" s="78"/>
      <c r="W75" s="78"/>
      <c r="X75" s="78"/>
      <c r="Y75" s="79" t="s">
        <v>345</v>
      </c>
      <c r="Z75" s="79"/>
      <c r="AA75" s="79"/>
      <c r="AB75" s="79"/>
      <c r="AC75" s="79"/>
      <c r="AD75" s="79"/>
      <c r="AE75" s="79"/>
      <c r="AF75" s="79"/>
      <c r="AG75" s="79"/>
      <c r="AH75" s="79" t="s">
        <v>345</v>
      </c>
      <c r="AI75" s="79"/>
      <c r="AJ75" s="79"/>
      <c r="AK75" s="79"/>
      <c r="AL75" s="79"/>
      <c r="AM75" s="79"/>
      <c r="AN75" s="79"/>
      <c r="AO75" s="79"/>
      <c r="AP75" s="79"/>
      <c r="AQ75" s="79" t="s">
        <v>345</v>
      </c>
      <c r="AR75" s="79"/>
      <c r="AS75" s="79"/>
      <c r="AT75" s="79"/>
      <c r="AU75" s="79"/>
      <c r="AV75" s="79"/>
      <c r="AW75" s="79"/>
      <c r="AX75" s="79"/>
      <c r="AY75" s="79"/>
      <c r="AZ75" s="79" t="s">
        <v>345</v>
      </c>
      <c r="BA75" s="79"/>
      <c r="BB75" s="79"/>
      <c r="BC75" s="79"/>
      <c r="BD75" s="79"/>
      <c r="BE75" s="79"/>
      <c r="BF75" s="79"/>
      <c r="BG75" s="79"/>
      <c r="BH75" s="79"/>
      <c r="BI75" s="79"/>
      <c r="BJ75" s="79"/>
      <c r="BK75" s="78">
        <v>568</v>
      </c>
      <c r="BL75" s="78"/>
      <c r="BM75" s="78"/>
      <c r="BN75" s="78"/>
      <c r="BO75" s="78"/>
      <c r="BP75" s="78"/>
      <c r="BQ75" s="78"/>
      <c r="BR75" s="78"/>
      <c r="BS75" s="78"/>
      <c r="BT75" s="77">
        <v>52858147</v>
      </c>
      <c r="BU75" s="77"/>
      <c r="BV75" s="77"/>
      <c r="BW75" s="77"/>
      <c r="BX75" s="77"/>
      <c r="BY75" s="77"/>
      <c r="BZ75" s="77"/>
      <c r="CA75" s="77"/>
      <c r="CB75" s="77"/>
      <c r="CC75" s="77"/>
      <c r="CD75" s="77"/>
    </row>
    <row r="76" spans="2:82" x14ac:dyDescent="0.25">
      <c r="B76" s="71" t="s">
        <v>347</v>
      </c>
      <c r="C76" s="71"/>
      <c r="D76" s="71"/>
      <c r="E76" s="71"/>
      <c r="F76" s="71"/>
      <c r="G76" s="71"/>
      <c r="H76" s="73">
        <v>311</v>
      </c>
      <c r="I76" s="73"/>
      <c r="J76" s="73"/>
      <c r="K76" s="73"/>
      <c r="L76" s="73"/>
      <c r="M76" s="73"/>
      <c r="N76" s="73"/>
      <c r="O76" s="73"/>
      <c r="P76" s="73">
        <v>738</v>
      </c>
      <c r="Q76" s="73"/>
      <c r="R76" s="73"/>
      <c r="S76" s="73"/>
      <c r="T76" s="73"/>
      <c r="U76" s="73"/>
      <c r="V76" s="73"/>
      <c r="W76" s="73"/>
      <c r="X76" s="73"/>
      <c r="Y76" s="73">
        <v>116</v>
      </c>
      <c r="Z76" s="73"/>
      <c r="AA76" s="73"/>
      <c r="AB76" s="73"/>
      <c r="AC76" s="73"/>
      <c r="AD76" s="73"/>
      <c r="AE76" s="73"/>
      <c r="AF76" s="73"/>
      <c r="AG76" s="73"/>
      <c r="AH76" s="74" t="s">
        <v>345</v>
      </c>
      <c r="AI76" s="74"/>
      <c r="AJ76" s="74"/>
      <c r="AK76" s="74"/>
      <c r="AL76" s="74"/>
      <c r="AM76" s="74"/>
      <c r="AN76" s="74"/>
      <c r="AO76" s="74"/>
      <c r="AP76" s="74"/>
      <c r="AQ76" s="74" t="s">
        <v>345</v>
      </c>
      <c r="AR76" s="74"/>
      <c r="AS76" s="74"/>
      <c r="AT76" s="74"/>
      <c r="AU76" s="74"/>
      <c r="AV76" s="74"/>
      <c r="AW76" s="74"/>
      <c r="AX76" s="74"/>
      <c r="AY76" s="74"/>
      <c r="AZ76" s="74" t="s">
        <v>345</v>
      </c>
      <c r="BA76" s="74"/>
      <c r="BB76" s="74"/>
      <c r="BC76" s="74"/>
      <c r="BD76" s="74"/>
      <c r="BE76" s="74"/>
      <c r="BF76" s="74"/>
      <c r="BG76" s="74"/>
      <c r="BH76" s="74"/>
      <c r="BI76" s="74"/>
      <c r="BJ76" s="74"/>
      <c r="BK76" s="72">
        <v>1165</v>
      </c>
      <c r="BL76" s="72"/>
      <c r="BM76" s="72"/>
      <c r="BN76" s="72"/>
      <c r="BO76" s="72"/>
      <c r="BP76" s="72"/>
      <c r="BQ76" s="72"/>
      <c r="BR76" s="72"/>
      <c r="BS76" s="72"/>
      <c r="BT76" s="72">
        <v>119813006</v>
      </c>
      <c r="BU76" s="72"/>
      <c r="BV76" s="72"/>
      <c r="BW76" s="72"/>
      <c r="BX76" s="72"/>
      <c r="BY76" s="72"/>
      <c r="BZ76" s="72"/>
      <c r="CA76" s="72"/>
      <c r="CB76" s="72"/>
      <c r="CC76" s="72"/>
      <c r="CD76" s="72"/>
    </row>
    <row r="77" spans="2:82" x14ac:dyDescent="0.25">
      <c r="B77" s="76" t="s">
        <v>348</v>
      </c>
      <c r="C77" s="76"/>
      <c r="D77" s="76"/>
      <c r="E77" s="76"/>
      <c r="F77" s="76"/>
      <c r="G77" s="76"/>
      <c r="H77" s="78">
        <v>149</v>
      </c>
      <c r="I77" s="78"/>
      <c r="J77" s="78"/>
      <c r="K77" s="78"/>
      <c r="L77" s="78"/>
      <c r="M77" s="78"/>
      <c r="N77" s="78"/>
      <c r="O77" s="78"/>
      <c r="P77" s="78">
        <v>560</v>
      </c>
      <c r="Q77" s="78"/>
      <c r="R77" s="78"/>
      <c r="S77" s="78"/>
      <c r="T77" s="78"/>
      <c r="U77" s="78"/>
      <c r="V77" s="78"/>
      <c r="W77" s="78"/>
      <c r="X77" s="78"/>
      <c r="Y77" s="78">
        <v>573</v>
      </c>
      <c r="Z77" s="78"/>
      <c r="AA77" s="78"/>
      <c r="AB77" s="78"/>
      <c r="AC77" s="78"/>
      <c r="AD77" s="78"/>
      <c r="AE77" s="78"/>
      <c r="AF77" s="78"/>
      <c r="AG77" s="78"/>
      <c r="AH77" s="78">
        <v>196</v>
      </c>
      <c r="AI77" s="78"/>
      <c r="AJ77" s="78"/>
      <c r="AK77" s="78"/>
      <c r="AL77" s="78"/>
      <c r="AM77" s="78"/>
      <c r="AN77" s="78"/>
      <c r="AO77" s="78"/>
      <c r="AP77" s="78"/>
      <c r="AQ77" s="78">
        <v>1</v>
      </c>
      <c r="AR77" s="78"/>
      <c r="AS77" s="78"/>
      <c r="AT77" s="78"/>
      <c r="AU77" s="78"/>
      <c r="AV77" s="78"/>
      <c r="AW77" s="78"/>
      <c r="AX77" s="78"/>
      <c r="AY77" s="78"/>
      <c r="AZ77" s="79" t="s">
        <v>345</v>
      </c>
      <c r="BA77" s="79"/>
      <c r="BB77" s="79"/>
      <c r="BC77" s="79"/>
      <c r="BD77" s="79"/>
      <c r="BE77" s="79"/>
      <c r="BF77" s="79"/>
      <c r="BG77" s="79"/>
      <c r="BH77" s="79"/>
      <c r="BI77" s="79"/>
      <c r="BJ77" s="79"/>
      <c r="BK77" s="77">
        <v>1479</v>
      </c>
      <c r="BL77" s="77"/>
      <c r="BM77" s="77"/>
      <c r="BN77" s="77"/>
      <c r="BO77" s="77"/>
      <c r="BP77" s="77"/>
      <c r="BQ77" s="77"/>
      <c r="BR77" s="77"/>
      <c r="BS77" s="77"/>
      <c r="BT77" s="77">
        <v>159097555</v>
      </c>
      <c r="BU77" s="77"/>
      <c r="BV77" s="77"/>
      <c r="BW77" s="77"/>
      <c r="BX77" s="77"/>
      <c r="BY77" s="77"/>
      <c r="BZ77" s="77"/>
      <c r="CA77" s="77"/>
      <c r="CB77" s="77"/>
      <c r="CC77" s="77"/>
      <c r="CD77" s="77"/>
    </row>
    <row r="78" spans="2:82" x14ac:dyDescent="0.25">
      <c r="B78" s="71" t="s">
        <v>349</v>
      </c>
      <c r="C78" s="71"/>
      <c r="D78" s="71"/>
      <c r="E78" s="71"/>
      <c r="F78" s="71"/>
      <c r="G78" s="71"/>
      <c r="H78" s="73">
        <v>49</v>
      </c>
      <c r="I78" s="73"/>
      <c r="J78" s="73"/>
      <c r="K78" s="73"/>
      <c r="L78" s="73"/>
      <c r="M78" s="73"/>
      <c r="N78" s="73"/>
      <c r="O78" s="73"/>
      <c r="P78" s="73">
        <v>268</v>
      </c>
      <c r="Q78" s="73"/>
      <c r="R78" s="73"/>
      <c r="S78" s="73"/>
      <c r="T78" s="73"/>
      <c r="U78" s="73"/>
      <c r="V78" s="73"/>
      <c r="W78" s="73"/>
      <c r="X78" s="73"/>
      <c r="Y78" s="73">
        <v>541</v>
      </c>
      <c r="Z78" s="73"/>
      <c r="AA78" s="73"/>
      <c r="AB78" s="73"/>
      <c r="AC78" s="73"/>
      <c r="AD78" s="73"/>
      <c r="AE78" s="73"/>
      <c r="AF78" s="73"/>
      <c r="AG78" s="73"/>
      <c r="AH78" s="73">
        <v>662</v>
      </c>
      <c r="AI78" s="73"/>
      <c r="AJ78" s="73"/>
      <c r="AK78" s="73"/>
      <c r="AL78" s="73"/>
      <c r="AM78" s="73"/>
      <c r="AN78" s="73"/>
      <c r="AO78" s="73"/>
      <c r="AP78" s="73"/>
      <c r="AQ78" s="73">
        <v>239</v>
      </c>
      <c r="AR78" s="73"/>
      <c r="AS78" s="73"/>
      <c r="AT78" s="73"/>
      <c r="AU78" s="73"/>
      <c r="AV78" s="73"/>
      <c r="AW78" s="73"/>
      <c r="AX78" s="73"/>
      <c r="AY78" s="73"/>
      <c r="AZ78" s="74" t="s">
        <v>345</v>
      </c>
      <c r="BA78" s="74"/>
      <c r="BB78" s="74"/>
      <c r="BC78" s="74"/>
      <c r="BD78" s="74"/>
      <c r="BE78" s="74"/>
      <c r="BF78" s="74"/>
      <c r="BG78" s="74"/>
      <c r="BH78" s="74"/>
      <c r="BI78" s="74"/>
      <c r="BJ78" s="74"/>
      <c r="BK78" s="72">
        <v>1759</v>
      </c>
      <c r="BL78" s="72"/>
      <c r="BM78" s="72"/>
      <c r="BN78" s="72"/>
      <c r="BO78" s="72"/>
      <c r="BP78" s="72"/>
      <c r="BQ78" s="72"/>
      <c r="BR78" s="72"/>
      <c r="BS78" s="72"/>
      <c r="BT78" s="72">
        <v>197741971</v>
      </c>
      <c r="BU78" s="72"/>
      <c r="BV78" s="72"/>
      <c r="BW78" s="72"/>
      <c r="BX78" s="72"/>
      <c r="BY78" s="72"/>
      <c r="BZ78" s="72"/>
      <c r="CA78" s="72"/>
      <c r="CB78" s="72"/>
      <c r="CC78" s="72"/>
      <c r="CD78" s="72"/>
    </row>
    <row r="79" spans="2:82" x14ac:dyDescent="0.25">
      <c r="B79" s="76" t="s">
        <v>350</v>
      </c>
      <c r="C79" s="76"/>
      <c r="D79" s="76"/>
      <c r="E79" s="76"/>
      <c r="F79" s="76"/>
      <c r="G79" s="76"/>
      <c r="H79" s="79" t="s">
        <v>345</v>
      </c>
      <c r="I79" s="79"/>
      <c r="J79" s="79"/>
      <c r="K79" s="79"/>
      <c r="L79" s="79"/>
      <c r="M79" s="79"/>
      <c r="N79" s="79"/>
      <c r="O79" s="79"/>
      <c r="P79" s="78">
        <v>12</v>
      </c>
      <c r="Q79" s="78"/>
      <c r="R79" s="78"/>
      <c r="S79" s="78"/>
      <c r="T79" s="78"/>
      <c r="U79" s="78"/>
      <c r="V79" s="78"/>
      <c r="W79" s="78"/>
      <c r="X79" s="78"/>
      <c r="Y79" s="78">
        <v>202</v>
      </c>
      <c r="Z79" s="78"/>
      <c r="AA79" s="78"/>
      <c r="AB79" s="78"/>
      <c r="AC79" s="78"/>
      <c r="AD79" s="78"/>
      <c r="AE79" s="78"/>
      <c r="AF79" s="78"/>
      <c r="AG79" s="78"/>
      <c r="AH79" s="78">
        <v>429</v>
      </c>
      <c r="AI79" s="78"/>
      <c r="AJ79" s="78"/>
      <c r="AK79" s="78"/>
      <c r="AL79" s="78"/>
      <c r="AM79" s="78"/>
      <c r="AN79" s="78"/>
      <c r="AO79" s="78"/>
      <c r="AP79" s="78"/>
      <c r="AQ79" s="78">
        <v>401</v>
      </c>
      <c r="AR79" s="78"/>
      <c r="AS79" s="78"/>
      <c r="AT79" s="78"/>
      <c r="AU79" s="78"/>
      <c r="AV79" s="78"/>
      <c r="AW79" s="78"/>
      <c r="AX79" s="78"/>
      <c r="AY79" s="78"/>
      <c r="AZ79" s="78">
        <v>325</v>
      </c>
      <c r="BA79" s="78"/>
      <c r="BB79" s="78"/>
      <c r="BC79" s="78"/>
      <c r="BD79" s="78"/>
      <c r="BE79" s="78"/>
      <c r="BF79" s="78"/>
      <c r="BG79" s="78"/>
      <c r="BH79" s="78"/>
      <c r="BI79" s="78"/>
      <c r="BJ79" s="78"/>
      <c r="BK79" s="77">
        <v>1369</v>
      </c>
      <c r="BL79" s="77"/>
      <c r="BM79" s="77"/>
      <c r="BN79" s="77"/>
      <c r="BO79" s="77"/>
      <c r="BP79" s="77"/>
      <c r="BQ79" s="77"/>
      <c r="BR79" s="77"/>
      <c r="BS79" s="77"/>
      <c r="BT79" s="77">
        <v>163954449</v>
      </c>
      <c r="BU79" s="77"/>
      <c r="BV79" s="77"/>
      <c r="BW79" s="77"/>
      <c r="BX79" s="77"/>
      <c r="BY79" s="77"/>
      <c r="BZ79" s="77"/>
      <c r="CA79" s="77"/>
      <c r="CB79" s="77"/>
      <c r="CC79" s="77"/>
      <c r="CD79" s="77"/>
    </row>
    <row r="80" spans="2:82" x14ac:dyDescent="0.25">
      <c r="B80" s="71" t="s">
        <v>351</v>
      </c>
      <c r="C80" s="71"/>
      <c r="D80" s="71"/>
      <c r="E80" s="71"/>
      <c r="F80" s="71"/>
      <c r="G80" s="71"/>
      <c r="H80" s="73">
        <v>1</v>
      </c>
      <c r="I80" s="73"/>
      <c r="J80" s="73"/>
      <c r="K80" s="73"/>
      <c r="L80" s="73"/>
      <c r="M80" s="73"/>
      <c r="N80" s="73"/>
      <c r="O80" s="73"/>
      <c r="P80" s="74" t="s">
        <v>345</v>
      </c>
      <c r="Q80" s="74"/>
      <c r="R80" s="74"/>
      <c r="S80" s="74"/>
      <c r="T80" s="74"/>
      <c r="U80" s="74"/>
      <c r="V80" s="74"/>
      <c r="W80" s="74"/>
      <c r="X80" s="74"/>
      <c r="Y80" s="73">
        <v>4</v>
      </c>
      <c r="Z80" s="73"/>
      <c r="AA80" s="73"/>
      <c r="AB80" s="73"/>
      <c r="AC80" s="73"/>
      <c r="AD80" s="73"/>
      <c r="AE80" s="73"/>
      <c r="AF80" s="73"/>
      <c r="AG80" s="73"/>
      <c r="AH80" s="73">
        <v>105</v>
      </c>
      <c r="AI80" s="73"/>
      <c r="AJ80" s="73"/>
      <c r="AK80" s="73"/>
      <c r="AL80" s="73"/>
      <c r="AM80" s="73"/>
      <c r="AN80" s="73"/>
      <c r="AO80" s="73"/>
      <c r="AP80" s="73"/>
      <c r="AQ80" s="73">
        <v>171</v>
      </c>
      <c r="AR80" s="73"/>
      <c r="AS80" s="73"/>
      <c r="AT80" s="73"/>
      <c r="AU80" s="73"/>
      <c r="AV80" s="73"/>
      <c r="AW80" s="73"/>
      <c r="AX80" s="73"/>
      <c r="AY80" s="73"/>
      <c r="AZ80" s="73">
        <v>389</v>
      </c>
      <c r="BA80" s="73"/>
      <c r="BB80" s="73"/>
      <c r="BC80" s="73"/>
      <c r="BD80" s="73"/>
      <c r="BE80" s="73"/>
      <c r="BF80" s="73"/>
      <c r="BG80" s="73"/>
      <c r="BH80" s="73"/>
      <c r="BI80" s="73"/>
      <c r="BJ80" s="73"/>
      <c r="BK80" s="73">
        <v>670</v>
      </c>
      <c r="BL80" s="73"/>
      <c r="BM80" s="73"/>
      <c r="BN80" s="73"/>
      <c r="BO80" s="73"/>
      <c r="BP80" s="73"/>
      <c r="BQ80" s="73"/>
      <c r="BR80" s="73"/>
      <c r="BS80" s="73"/>
      <c r="BT80" s="72">
        <v>85529718</v>
      </c>
      <c r="BU80" s="72"/>
      <c r="BV80" s="72"/>
      <c r="BW80" s="72"/>
      <c r="BX80" s="72"/>
      <c r="BY80" s="72"/>
      <c r="BZ80" s="72"/>
      <c r="CA80" s="72"/>
      <c r="CB80" s="72"/>
      <c r="CC80" s="72"/>
      <c r="CD80" s="72"/>
    </row>
    <row r="81" spans="2:82" x14ac:dyDescent="0.25">
      <c r="B81" s="76" t="s">
        <v>352</v>
      </c>
      <c r="C81" s="76"/>
      <c r="D81" s="76"/>
      <c r="E81" s="76"/>
      <c r="F81" s="76"/>
      <c r="G81" s="76"/>
      <c r="H81" s="79" t="s">
        <v>345</v>
      </c>
      <c r="I81" s="79"/>
      <c r="J81" s="79"/>
      <c r="K81" s="79"/>
      <c r="L81" s="79"/>
      <c r="M81" s="79"/>
      <c r="N81" s="79"/>
      <c r="O81" s="79"/>
      <c r="P81" s="79" t="s">
        <v>345</v>
      </c>
      <c r="Q81" s="79"/>
      <c r="R81" s="79"/>
      <c r="S81" s="79"/>
      <c r="T81" s="79"/>
      <c r="U81" s="79"/>
      <c r="V81" s="79"/>
      <c r="W81" s="79"/>
      <c r="X81" s="79"/>
      <c r="Y81" s="78">
        <v>1</v>
      </c>
      <c r="Z81" s="78"/>
      <c r="AA81" s="78"/>
      <c r="AB81" s="78"/>
      <c r="AC81" s="78"/>
      <c r="AD81" s="78"/>
      <c r="AE81" s="78"/>
      <c r="AF81" s="78"/>
      <c r="AG81" s="78"/>
      <c r="AH81" s="78">
        <v>9</v>
      </c>
      <c r="AI81" s="78"/>
      <c r="AJ81" s="78"/>
      <c r="AK81" s="78"/>
      <c r="AL81" s="78"/>
      <c r="AM81" s="78"/>
      <c r="AN81" s="78"/>
      <c r="AO81" s="78"/>
      <c r="AP81" s="78"/>
      <c r="AQ81" s="78">
        <v>21</v>
      </c>
      <c r="AR81" s="78"/>
      <c r="AS81" s="78"/>
      <c r="AT81" s="78"/>
      <c r="AU81" s="78"/>
      <c r="AV81" s="78"/>
      <c r="AW81" s="78"/>
      <c r="AX81" s="78"/>
      <c r="AY81" s="78"/>
      <c r="AZ81" s="78">
        <v>108</v>
      </c>
      <c r="BA81" s="78"/>
      <c r="BB81" s="78"/>
      <c r="BC81" s="78"/>
      <c r="BD81" s="78"/>
      <c r="BE81" s="78"/>
      <c r="BF81" s="78"/>
      <c r="BG81" s="78"/>
      <c r="BH81" s="78"/>
      <c r="BI81" s="78"/>
      <c r="BJ81" s="78"/>
      <c r="BK81" s="78">
        <v>139</v>
      </c>
      <c r="BL81" s="78"/>
      <c r="BM81" s="78"/>
      <c r="BN81" s="78"/>
      <c r="BO81" s="78"/>
      <c r="BP81" s="78"/>
      <c r="BQ81" s="78"/>
      <c r="BR81" s="78"/>
      <c r="BS81" s="78"/>
      <c r="BT81" s="77">
        <v>18510725</v>
      </c>
      <c r="BU81" s="77"/>
      <c r="BV81" s="77"/>
      <c r="BW81" s="77"/>
      <c r="BX81" s="77"/>
      <c r="BY81" s="77"/>
      <c r="BZ81" s="77"/>
      <c r="CA81" s="77"/>
      <c r="CB81" s="77"/>
      <c r="CC81" s="77"/>
      <c r="CD81" s="77"/>
    </row>
    <row r="82" spans="2:82" x14ac:dyDescent="0.25">
      <c r="B82" s="71" t="s">
        <v>353</v>
      </c>
      <c r="C82" s="71"/>
      <c r="D82" s="71"/>
      <c r="E82" s="71"/>
      <c r="F82" s="71"/>
      <c r="G82" s="71"/>
      <c r="H82" s="74" t="s">
        <v>345</v>
      </c>
      <c r="I82" s="74"/>
      <c r="J82" s="74"/>
      <c r="K82" s="74"/>
      <c r="L82" s="74"/>
      <c r="M82" s="74"/>
      <c r="N82" s="74"/>
      <c r="O82" s="74"/>
      <c r="P82" s="74" t="s">
        <v>345</v>
      </c>
      <c r="Q82" s="74"/>
      <c r="R82" s="74"/>
      <c r="S82" s="74"/>
      <c r="T82" s="74"/>
      <c r="U82" s="74"/>
      <c r="V82" s="74"/>
      <c r="W82" s="74"/>
      <c r="X82" s="74"/>
      <c r="Y82" s="74" t="s">
        <v>345</v>
      </c>
      <c r="Z82" s="74"/>
      <c r="AA82" s="74"/>
      <c r="AB82" s="74"/>
      <c r="AC82" s="74"/>
      <c r="AD82" s="74"/>
      <c r="AE82" s="74"/>
      <c r="AF82" s="74"/>
      <c r="AG82" s="74"/>
      <c r="AH82" s="74" t="s">
        <v>345</v>
      </c>
      <c r="AI82" s="74"/>
      <c r="AJ82" s="74"/>
      <c r="AK82" s="74"/>
      <c r="AL82" s="74"/>
      <c r="AM82" s="74"/>
      <c r="AN82" s="74"/>
      <c r="AO82" s="74"/>
      <c r="AP82" s="74"/>
      <c r="AQ82" s="74" t="s">
        <v>345</v>
      </c>
      <c r="AR82" s="74"/>
      <c r="AS82" s="74"/>
      <c r="AT82" s="74"/>
      <c r="AU82" s="74"/>
      <c r="AV82" s="74"/>
      <c r="AW82" s="74"/>
      <c r="AX82" s="74"/>
      <c r="AY82" s="74"/>
      <c r="AZ82" s="74" t="s">
        <v>345</v>
      </c>
      <c r="BA82" s="74"/>
      <c r="BB82" s="74"/>
      <c r="BC82" s="74"/>
      <c r="BD82" s="74"/>
      <c r="BE82" s="74"/>
      <c r="BF82" s="74"/>
      <c r="BG82" s="74"/>
      <c r="BH82" s="74"/>
      <c r="BI82" s="74"/>
      <c r="BJ82" s="74"/>
      <c r="BK82" s="74" t="s">
        <v>345</v>
      </c>
      <c r="BL82" s="74"/>
      <c r="BM82" s="74"/>
      <c r="BN82" s="74"/>
      <c r="BO82" s="74"/>
      <c r="BP82" s="74"/>
      <c r="BQ82" s="74"/>
      <c r="BR82" s="74"/>
      <c r="BS82" s="74"/>
      <c r="BT82" s="74" t="s">
        <v>345</v>
      </c>
      <c r="BU82" s="74"/>
      <c r="BV82" s="74"/>
      <c r="BW82" s="74"/>
      <c r="BX82" s="74"/>
      <c r="BY82" s="74"/>
      <c r="BZ82" s="74"/>
      <c r="CA82" s="74"/>
      <c r="CB82" s="74"/>
      <c r="CC82" s="74"/>
      <c r="CD82" s="74"/>
    </row>
    <row r="83" spans="2:82" x14ac:dyDescent="0.25">
      <c r="B83" s="80" t="s">
        <v>354</v>
      </c>
      <c r="C83" s="80"/>
      <c r="D83" s="80"/>
      <c r="E83" s="80"/>
      <c r="F83" s="80"/>
      <c r="G83" s="80"/>
      <c r="H83" s="87" t="s">
        <v>345</v>
      </c>
      <c r="I83" s="87"/>
      <c r="J83" s="87"/>
      <c r="K83" s="87"/>
      <c r="L83" s="87"/>
      <c r="M83" s="87"/>
      <c r="N83" s="87"/>
      <c r="O83" s="87"/>
      <c r="P83" s="87" t="s">
        <v>345</v>
      </c>
      <c r="Q83" s="87"/>
      <c r="R83" s="87"/>
      <c r="S83" s="87"/>
      <c r="T83" s="87"/>
      <c r="U83" s="87"/>
      <c r="V83" s="87"/>
      <c r="W83" s="87"/>
      <c r="X83" s="87"/>
      <c r="Y83" s="87" t="s">
        <v>345</v>
      </c>
      <c r="Z83" s="87"/>
      <c r="AA83" s="87"/>
      <c r="AB83" s="87"/>
      <c r="AC83" s="87"/>
      <c r="AD83" s="87"/>
      <c r="AE83" s="87"/>
      <c r="AF83" s="87"/>
      <c r="AG83" s="87"/>
      <c r="AH83" s="87" t="s">
        <v>345</v>
      </c>
      <c r="AI83" s="87"/>
      <c r="AJ83" s="87"/>
      <c r="AK83" s="87"/>
      <c r="AL83" s="87"/>
      <c r="AM83" s="87"/>
      <c r="AN83" s="87"/>
      <c r="AO83" s="87"/>
      <c r="AP83" s="87"/>
      <c r="AQ83" s="87" t="s">
        <v>345</v>
      </c>
      <c r="AR83" s="87"/>
      <c r="AS83" s="87"/>
      <c r="AT83" s="87"/>
      <c r="AU83" s="87"/>
      <c r="AV83" s="87"/>
      <c r="AW83" s="87"/>
      <c r="AX83" s="87"/>
      <c r="AY83" s="87"/>
      <c r="AZ83" s="87" t="s">
        <v>345</v>
      </c>
      <c r="BA83" s="87"/>
      <c r="BB83" s="87"/>
      <c r="BC83" s="87"/>
      <c r="BD83" s="87"/>
      <c r="BE83" s="87"/>
      <c r="BF83" s="87"/>
      <c r="BG83" s="87"/>
      <c r="BH83" s="87"/>
      <c r="BI83" s="87"/>
      <c r="BJ83" s="87"/>
      <c r="BK83" s="87" t="s">
        <v>345</v>
      </c>
      <c r="BL83" s="87"/>
      <c r="BM83" s="87"/>
      <c r="BN83" s="87"/>
      <c r="BO83" s="87"/>
      <c r="BP83" s="87"/>
      <c r="BQ83" s="87"/>
      <c r="BR83" s="87"/>
      <c r="BS83" s="87"/>
      <c r="BT83" s="87" t="s">
        <v>345</v>
      </c>
      <c r="BU83" s="87"/>
      <c r="BV83" s="87"/>
      <c r="BW83" s="87"/>
      <c r="BX83" s="87"/>
      <c r="BY83" s="87"/>
      <c r="BZ83" s="87"/>
      <c r="CA83" s="87"/>
      <c r="CB83" s="87"/>
      <c r="CC83" s="87"/>
      <c r="CD83" s="87"/>
    </row>
    <row r="84" spans="2:82" x14ac:dyDescent="0.25">
      <c r="B84" s="83" t="s">
        <v>355</v>
      </c>
      <c r="C84" s="83"/>
      <c r="D84" s="83"/>
      <c r="E84" s="83"/>
      <c r="F84" s="83"/>
      <c r="G84" s="83"/>
      <c r="H84" s="86">
        <v>929</v>
      </c>
      <c r="I84" s="86"/>
      <c r="J84" s="86"/>
      <c r="K84" s="86"/>
      <c r="L84" s="86"/>
      <c r="M84" s="86"/>
      <c r="N84" s="86"/>
      <c r="O84" s="86"/>
      <c r="P84" s="84">
        <v>1801</v>
      </c>
      <c r="Q84" s="84"/>
      <c r="R84" s="84"/>
      <c r="S84" s="84"/>
      <c r="T84" s="84"/>
      <c r="U84" s="84"/>
      <c r="V84" s="84"/>
      <c r="W84" s="84"/>
      <c r="X84" s="84"/>
      <c r="Y84" s="84">
        <v>1437</v>
      </c>
      <c r="Z84" s="84"/>
      <c r="AA84" s="84"/>
      <c r="AB84" s="84"/>
      <c r="AC84" s="84"/>
      <c r="AD84" s="84"/>
      <c r="AE84" s="84"/>
      <c r="AF84" s="84"/>
      <c r="AG84" s="84"/>
      <c r="AH84" s="84">
        <v>1401</v>
      </c>
      <c r="AI84" s="84"/>
      <c r="AJ84" s="84"/>
      <c r="AK84" s="84"/>
      <c r="AL84" s="84"/>
      <c r="AM84" s="84"/>
      <c r="AN84" s="84"/>
      <c r="AO84" s="84"/>
      <c r="AP84" s="84"/>
      <c r="AQ84" s="86">
        <v>833</v>
      </c>
      <c r="AR84" s="86"/>
      <c r="AS84" s="86"/>
      <c r="AT84" s="86"/>
      <c r="AU84" s="86"/>
      <c r="AV84" s="86"/>
      <c r="AW84" s="86"/>
      <c r="AX84" s="86"/>
      <c r="AY84" s="86"/>
      <c r="AZ84" s="86">
        <v>822</v>
      </c>
      <c r="BA84" s="86"/>
      <c r="BB84" s="86"/>
      <c r="BC84" s="86"/>
      <c r="BD84" s="86"/>
      <c r="BE84" s="86"/>
      <c r="BF84" s="86"/>
      <c r="BG84" s="86"/>
      <c r="BH84" s="86"/>
      <c r="BI84" s="86"/>
      <c r="BJ84" s="86"/>
      <c r="BK84" s="84">
        <v>7223</v>
      </c>
      <c r="BL84" s="84"/>
      <c r="BM84" s="84"/>
      <c r="BN84" s="84"/>
      <c r="BO84" s="84"/>
      <c r="BP84" s="84"/>
      <c r="BQ84" s="84"/>
      <c r="BR84" s="84"/>
      <c r="BS84" s="84"/>
      <c r="BT84" s="85">
        <v>802876775</v>
      </c>
      <c r="BU84" s="85"/>
      <c r="BV84" s="85"/>
      <c r="BW84" s="85"/>
      <c r="BX84" s="85"/>
      <c r="BY84" s="85"/>
      <c r="BZ84" s="85"/>
      <c r="CA84" s="85"/>
      <c r="CB84" s="85"/>
      <c r="CC84" s="85"/>
      <c r="CD84" s="85"/>
    </row>
    <row r="85" spans="2:82" x14ac:dyDescent="0.25">
      <c r="B85" s="55" t="s">
        <v>356</v>
      </c>
      <c r="C85" s="53"/>
      <c r="D85" s="53"/>
      <c r="E85" s="53"/>
      <c r="F85" s="53"/>
      <c r="G85" s="53"/>
      <c r="H85" s="53"/>
      <c r="I85" s="53"/>
      <c r="J85" s="53"/>
      <c r="K85" s="53"/>
      <c r="L85" s="53"/>
      <c r="M85" s="53"/>
      <c r="N85" s="53"/>
      <c r="O85" s="53"/>
      <c r="P85" s="53"/>
      <c r="Q85" s="53"/>
      <c r="R85" s="53"/>
      <c r="S85" s="53"/>
      <c r="T85" s="53"/>
      <c r="U85" s="53"/>
      <c r="V85" s="53"/>
      <c r="W85" s="53"/>
      <c r="X85" s="53"/>
      <c r="Y85" s="53"/>
      <c r="Z85" s="53"/>
      <c r="AA85" s="53"/>
      <c r="AB85" s="53"/>
      <c r="AC85" s="53"/>
      <c r="AD85" s="53"/>
      <c r="AE85" s="53"/>
      <c r="AF85" s="53"/>
      <c r="AG85" s="53"/>
      <c r="AH85" s="53"/>
      <c r="AI85" s="53"/>
      <c r="AJ85" s="53"/>
      <c r="AK85" s="53"/>
      <c r="AL85" s="53"/>
      <c r="AM85" s="53"/>
      <c r="AN85" s="53"/>
      <c r="AO85" s="53"/>
      <c r="AP85" s="53"/>
      <c r="AQ85" s="53"/>
      <c r="AR85" s="53"/>
      <c r="AS85" s="53"/>
      <c r="AT85" s="53"/>
      <c r="AU85" s="53"/>
      <c r="AV85" s="53"/>
      <c r="AW85" s="53"/>
      <c r="AX85" s="53"/>
      <c r="AY85" s="53"/>
      <c r="AZ85" s="53"/>
      <c r="BA85" s="53"/>
      <c r="BB85" s="53"/>
      <c r="BC85" s="53"/>
      <c r="BD85" s="53"/>
      <c r="BE85" s="53"/>
      <c r="BF85" s="53"/>
      <c r="BG85" s="53"/>
      <c r="BH85" s="53"/>
      <c r="BI85" s="53"/>
      <c r="BJ85" s="53"/>
      <c r="BK85" s="53"/>
      <c r="BL85" s="53"/>
      <c r="BM85" s="53"/>
      <c r="BN85" s="53"/>
      <c r="BO85" s="53"/>
      <c r="BP85" s="53"/>
      <c r="BQ85" s="53"/>
      <c r="BR85" s="53"/>
      <c r="BS85" s="53"/>
      <c r="BT85" s="53"/>
      <c r="BU85" s="53"/>
      <c r="BV85" s="53"/>
      <c r="BW85" s="53"/>
      <c r="BX85" s="53"/>
      <c r="BY85" s="53"/>
      <c r="BZ85" s="53"/>
      <c r="CA85" s="53"/>
      <c r="CB85" s="53"/>
      <c r="CC85" s="53"/>
      <c r="CD85" s="53"/>
    </row>
    <row r="86" spans="2:82" x14ac:dyDescent="0.25">
      <c r="B86" s="56" t="s">
        <v>357</v>
      </c>
      <c r="C86" s="53"/>
      <c r="D86" s="53"/>
      <c r="E86" s="53"/>
      <c r="F86" s="53"/>
      <c r="G86" s="53"/>
      <c r="H86" s="53"/>
      <c r="I86" s="53"/>
      <c r="J86" s="53"/>
      <c r="K86" s="53"/>
      <c r="L86" s="53"/>
      <c r="M86" s="53"/>
      <c r="N86" s="53"/>
      <c r="O86" s="53"/>
      <c r="P86" s="53"/>
      <c r="Q86" s="53"/>
      <c r="R86" s="53"/>
      <c r="S86" s="53"/>
      <c r="T86" s="53"/>
      <c r="U86" s="53"/>
      <c r="V86" s="53"/>
      <c r="W86" s="53"/>
      <c r="X86" s="53"/>
      <c r="Y86" s="53"/>
      <c r="Z86" s="53"/>
      <c r="AA86" s="53"/>
      <c r="AB86" s="53"/>
      <c r="AC86" s="53"/>
      <c r="AD86" s="53"/>
      <c r="AE86" s="53"/>
      <c r="AF86" s="53"/>
      <c r="AG86" s="53"/>
      <c r="AH86" s="53"/>
      <c r="AI86" s="53"/>
      <c r="AJ86" s="53"/>
      <c r="AK86" s="53"/>
      <c r="AL86" s="53"/>
      <c r="AM86" s="53"/>
      <c r="AN86" s="53"/>
      <c r="AO86" s="53"/>
      <c r="AP86" s="53"/>
      <c r="AQ86" s="53"/>
      <c r="AR86" s="53"/>
      <c r="AS86" s="53"/>
      <c r="AT86" s="53"/>
      <c r="AU86" s="53"/>
      <c r="AV86" s="53"/>
      <c r="AW86" s="53"/>
      <c r="AX86" s="53"/>
      <c r="AY86" s="53"/>
      <c r="AZ86" s="53"/>
      <c r="BA86" s="53"/>
      <c r="BB86" s="53"/>
      <c r="BC86" s="53"/>
      <c r="BD86" s="53"/>
      <c r="BE86" s="53"/>
      <c r="BF86" s="53"/>
      <c r="BG86" s="53"/>
      <c r="BH86" s="53"/>
      <c r="BI86" s="53"/>
      <c r="BJ86" s="53"/>
      <c r="BK86" s="53"/>
      <c r="BL86" s="53"/>
      <c r="BM86" s="53"/>
      <c r="BN86" s="53"/>
      <c r="BO86" s="53"/>
      <c r="BP86" s="53"/>
      <c r="BQ86" s="53"/>
      <c r="BR86" s="53"/>
      <c r="BS86" s="53"/>
      <c r="BT86" s="53"/>
      <c r="BU86" s="53"/>
      <c r="BV86" s="53"/>
      <c r="BW86" s="53"/>
      <c r="BX86" s="53"/>
      <c r="BY86" s="53"/>
      <c r="BZ86" s="53"/>
      <c r="CA86" s="53"/>
      <c r="CB86" s="53"/>
      <c r="CC86" s="53"/>
      <c r="CD86" s="53"/>
    </row>
    <row r="87" spans="2:82" ht="16.5" x14ac:dyDescent="0.25">
      <c r="B87" s="54" t="s">
        <v>363</v>
      </c>
      <c r="C87" s="53"/>
      <c r="D87" s="53"/>
      <c r="E87" s="53"/>
      <c r="F87" s="53"/>
      <c r="G87" s="53"/>
      <c r="H87" s="53"/>
      <c r="I87" s="53"/>
      <c r="J87" s="53"/>
      <c r="K87" s="53"/>
      <c r="L87" s="53"/>
      <c r="M87" s="53"/>
      <c r="N87" s="53"/>
      <c r="O87" s="53"/>
      <c r="P87" s="53"/>
      <c r="Q87" s="53"/>
      <c r="R87" s="53"/>
      <c r="S87" s="53"/>
      <c r="T87" s="53"/>
      <c r="U87" s="53"/>
      <c r="V87" s="53"/>
      <c r="W87" s="53"/>
      <c r="X87" s="53"/>
      <c r="Y87" s="53"/>
      <c r="Z87" s="53"/>
      <c r="AA87" s="53"/>
      <c r="AB87" s="53"/>
      <c r="AC87" s="53"/>
      <c r="AD87" s="53"/>
      <c r="AE87" s="53"/>
      <c r="AF87" s="53"/>
      <c r="AG87" s="53"/>
      <c r="AH87" s="53"/>
      <c r="AI87" s="53"/>
      <c r="AJ87" s="53"/>
      <c r="AK87" s="53"/>
      <c r="AL87" s="53"/>
      <c r="AM87" s="53"/>
      <c r="AN87" s="53"/>
      <c r="AO87" s="53"/>
      <c r="AP87" s="53"/>
      <c r="AQ87" s="53"/>
      <c r="AR87" s="53"/>
      <c r="AS87" s="53"/>
      <c r="AT87" s="53"/>
      <c r="AU87" s="53"/>
      <c r="AV87" s="53"/>
      <c r="AW87" s="53"/>
      <c r="AX87" s="53"/>
      <c r="AY87" s="53"/>
      <c r="AZ87" s="53"/>
      <c r="BA87" s="53"/>
      <c r="BB87" s="53"/>
      <c r="BC87" s="53"/>
      <c r="BD87" s="53"/>
      <c r="BE87" s="53"/>
      <c r="BF87" s="53"/>
      <c r="BG87" s="53"/>
      <c r="BH87" s="53"/>
      <c r="BI87" s="53"/>
      <c r="BJ87" s="53"/>
      <c r="BK87" s="53"/>
      <c r="BL87" s="53"/>
      <c r="BM87" s="53"/>
      <c r="BN87" s="53"/>
      <c r="BO87" s="53"/>
      <c r="BP87" s="53"/>
      <c r="BQ87" s="53"/>
      <c r="BR87" s="53"/>
      <c r="BS87" s="53"/>
      <c r="BT87" s="53"/>
      <c r="BU87" s="53"/>
      <c r="BV87" s="53"/>
      <c r="BW87" s="53"/>
      <c r="BX87" s="53"/>
      <c r="BY87" s="53"/>
      <c r="BZ87" s="53"/>
      <c r="CA87" s="53"/>
      <c r="CB87" s="53"/>
      <c r="CC87" s="53"/>
      <c r="CD87" s="53"/>
    </row>
    <row r="88" spans="2:82" ht="15" customHeight="1" x14ac:dyDescent="0.25">
      <c r="B88" s="57"/>
      <c r="C88" s="57"/>
      <c r="D88" s="57"/>
      <c r="E88" s="57"/>
      <c r="F88" s="57"/>
      <c r="G88" s="58"/>
      <c r="H88" s="59" t="s">
        <v>334</v>
      </c>
      <c r="I88" s="60"/>
      <c r="J88" s="60"/>
      <c r="K88" s="60"/>
      <c r="L88" s="60"/>
      <c r="M88" s="60"/>
      <c r="N88" s="60"/>
      <c r="O88" s="60"/>
      <c r="P88" s="60"/>
      <c r="Q88" s="60"/>
      <c r="R88" s="60"/>
      <c r="S88" s="60"/>
      <c r="T88" s="60"/>
      <c r="U88" s="60"/>
      <c r="V88" s="60"/>
      <c r="W88" s="60"/>
      <c r="X88" s="60"/>
      <c r="Y88" s="60"/>
      <c r="Z88" s="60"/>
      <c r="AA88" s="60"/>
      <c r="AB88" s="60"/>
      <c r="AC88" s="60"/>
      <c r="AD88" s="60"/>
      <c r="AE88" s="60"/>
      <c r="AF88" s="60"/>
      <c r="AG88" s="60"/>
      <c r="AH88" s="60"/>
      <c r="AI88" s="60"/>
      <c r="AJ88" s="60"/>
      <c r="AK88" s="60"/>
      <c r="AL88" s="60"/>
      <c r="AM88" s="60"/>
      <c r="AN88" s="60"/>
      <c r="AO88" s="60"/>
      <c r="AP88" s="60"/>
      <c r="AQ88" s="60"/>
      <c r="AR88" s="60"/>
      <c r="AS88" s="60"/>
      <c r="AT88" s="60"/>
      <c r="AU88" s="60"/>
      <c r="AV88" s="60"/>
      <c r="AW88" s="60"/>
      <c r="AX88" s="60"/>
      <c r="AY88" s="60"/>
      <c r="AZ88" s="60"/>
      <c r="BA88" s="60"/>
      <c r="BB88" s="60"/>
      <c r="BC88" s="60"/>
      <c r="BD88" s="60"/>
      <c r="BE88" s="60"/>
      <c r="BF88" s="60"/>
      <c r="BG88" s="60"/>
      <c r="BH88" s="60"/>
      <c r="BI88" s="60"/>
      <c r="BJ88" s="61"/>
      <c r="BK88" s="62"/>
      <c r="BL88" s="57"/>
      <c r="BM88" s="57"/>
      <c r="BN88" s="57"/>
      <c r="BO88" s="57"/>
      <c r="BP88" s="57"/>
      <c r="BQ88" s="57"/>
      <c r="BR88" s="57"/>
      <c r="BS88" s="58"/>
      <c r="BT88" s="63" t="s">
        <v>335</v>
      </c>
      <c r="BU88" s="64"/>
      <c r="BV88" s="64"/>
      <c r="BW88" s="64"/>
      <c r="BX88" s="64"/>
      <c r="BY88" s="64"/>
      <c r="BZ88" s="64"/>
      <c r="CA88" s="64"/>
      <c r="CB88" s="64"/>
      <c r="CC88" s="64"/>
      <c r="CD88" s="64"/>
    </row>
    <row r="89" spans="2:82" x14ac:dyDescent="0.25">
      <c r="B89" s="65" t="s">
        <v>336</v>
      </c>
      <c r="C89" s="65"/>
      <c r="D89" s="65"/>
      <c r="E89" s="65"/>
      <c r="F89" s="65"/>
      <c r="G89" s="66"/>
      <c r="H89" s="67" t="s">
        <v>337</v>
      </c>
      <c r="I89" s="68"/>
      <c r="J89" s="68"/>
      <c r="K89" s="68"/>
      <c r="L89" s="68"/>
      <c r="M89" s="68"/>
      <c r="N89" s="68"/>
      <c r="O89" s="69"/>
      <c r="P89" s="67" t="s">
        <v>338</v>
      </c>
      <c r="Q89" s="68"/>
      <c r="R89" s="68"/>
      <c r="S89" s="68"/>
      <c r="T89" s="68"/>
      <c r="U89" s="68"/>
      <c r="V89" s="68"/>
      <c r="W89" s="68"/>
      <c r="X89" s="69"/>
      <c r="Y89" s="67" t="s">
        <v>339</v>
      </c>
      <c r="Z89" s="68"/>
      <c r="AA89" s="68"/>
      <c r="AB89" s="68"/>
      <c r="AC89" s="68"/>
      <c r="AD89" s="68"/>
      <c r="AE89" s="68"/>
      <c r="AF89" s="68"/>
      <c r="AG89" s="69"/>
      <c r="AH89" s="67" t="s">
        <v>340</v>
      </c>
      <c r="AI89" s="68"/>
      <c r="AJ89" s="68"/>
      <c r="AK89" s="68"/>
      <c r="AL89" s="68"/>
      <c r="AM89" s="68"/>
      <c r="AN89" s="68"/>
      <c r="AO89" s="68"/>
      <c r="AP89" s="69"/>
      <c r="AQ89" s="67" t="s">
        <v>341</v>
      </c>
      <c r="AR89" s="68"/>
      <c r="AS89" s="68"/>
      <c r="AT89" s="68"/>
      <c r="AU89" s="68"/>
      <c r="AV89" s="68"/>
      <c r="AW89" s="68"/>
      <c r="AX89" s="68"/>
      <c r="AY89" s="69"/>
      <c r="AZ89" s="67" t="s">
        <v>342</v>
      </c>
      <c r="BA89" s="68"/>
      <c r="BB89" s="68"/>
      <c r="BC89" s="68"/>
      <c r="BD89" s="68"/>
      <c r="BE89" s="68"/>
      <c r="BF89" s="68"/>
      <c r="BG89" s="68"/>
      <c r="BH89" s="68"/>
      <c r="BI89" s="68"/>
      <c r="BJ89" s="69"/>
      <c r="BK89" s="63" t="s">
        <v>335</v>
      </c>
      <c r="BL89" s="64"/>
      <c r="BM89" s="64"/>
      <c r="BN89" s="64"/>
      <c r="BO89" s="64"/>
      <c r="BP89" s="64"/>
      <c r="BQ89" s="64"/>
      <c r="BR89" s="64"/>
      <c r="BS89" s="70"/>
      <c r="BT89" s="63" t="s">
        <v>343</v>
      </c>
      <c r="BU89" s="64"/>
      <c r="BV89" s="64"/>
      <c r="BW89" s="64"/>
      <c r="BX89" s="64"/>
      <c r="BY89" s="64"/>
      <c r="BZ89" s="64"/>
      <c r="CA89" s="64"/>
      <c r="CB89" s="64"/>
      <c r="CC89" s="64"/>
      <c r="CD89" s="64"/>
    </row>
    <row r="90" spans="2:82" x14ac:dyDescent="0.25">
      <c r="B90" s="71" t="s">
        <v>344</v>
      </c>
      <c r="C90" s="71"/>
      <c r="D90" s="71"/>
      <c r="E90" s="71"/>
      <c r="F90" s="71"/>
      <c r="G90" s="71"/>
      <c r="H90" s="72">
        <v>1410</v>
      </c>
      <c r="I90" s="72"/>
      <c r="J90" s="72"/>
      <c r="K90" s="72"/>
      <c r="L90" s="72"/>
      <c r="M90" s="72"/>
      <c r="N90" s="72"/>
      <c r="O90" s="72"/>
      <c r="P90" s="74" t="s">
        <v>345</v>
      </c>
      <c r="Q90" s="74"/>
      <c r="R90" s="74"/>
      <c r="S90" s="74"/>
      <c r="T90" s="74"/>
      <c r="U90" s="74"/>
      <c r="V90" s="74"/>
      <c r="W90" s="74"/>
      <c r="X90" s="74"/>
      <c r="Y90" s="74" t="s">
        <v>345</v>
      </c>
      <c r="Z90" s="74"/>
      <c r="AA90" s="74"/>
      <c r="AB90" s="74"/>
      <c r="AC90" s="74"/>
      <c r="AD90" s="74"/>
      <c r="AE90" s="74"/>
      <c r="AF90" s="74"/>
      <c r="AG90" s="74"/>
      <c r="AH90" s="74" t="s">
        <v>345</v>
      </c>
      <c r="AI90" s="74"/>
      <c r="AJ90" s="74"/>
      <c r="AK90" s="74"/>
      <c r="AL90" s="74"/>
      <c r="AM90" s="74"/>
      <c r="AN90" s="74"/>
      <c r="AO90" s="74"/>
      <c r="AP90" s="74"/>
      <c r="AQ90" s="74" t="s">
        <v>345</v>
      </c>
      <c r="AR90" s="74"/>
      <c r="AS90" s="74"/>
      <c r="AT90" s="74"/>
      <c r="AU90" s="74"/>
      <c r="AV90" s="74"/>
      <c r="AW90" s="74"/>
      <c r="AX90" s="74"/>
      <c r="AY90" s="74"/>
      <c r="AZ90" s="74" t="s">
        <v>345</v>
      </c>
      <c r="BA90" s="74"/>
      <c r="BB90" s="74"/>
      <c r="BC90" s="74"/>
      <c r="BD90" s="74"/>
      <c r="BE90" s="74"/>
      <c r="BF90" s="74"/>
      <c r="BG90" s="74"/>
      <c r="BH90" s="74"/>
      <c r="BI90" s="74"/>
      <c r="BJ90" s="74"/>
      <c r="BK90" s="72">
        <v>1410</v>
      </c>
      <c r="BL90" s="72"/>
      <c r="BM90" s="72"/>
      <c r="BN90" s="72"/>
      <c r="BO90" s="72"/>
      <c r="BP90" s="72"/>
      <c r="BQ90" s="72"/>
      <c r="BR90" s="72"/>
      <c r="BS90" s="72"/>
      <c r="BT90" s="75">
        <v>58660308</v>
      </c>
      <c r="BU90" s="75"/>
      <c r="BV90" s="75"/>
      <c r="BW90" s="75"/>
      <c r="BX90" s="75"/>
      <c r="BY90" s="75"/>
      <c r="BZ90" s="75"/>
      <c r="CA90" s="75"/>
      <c r="CB90" s="75"/>
      <c r="CC90" s="75"/>
      <c r="CD90" s="75"/>
    </row>
    <row r="91" spans="2:82" x14ac:dyDescent="0.25">
      <c r="B91" s="76" t="s">
        <v>346</v>
      </c>
      <c r="C91" s="76"/>
      <c r="D91" s="76"/>
      <c r="E91" s="76"/>
      <c r="F91" s="76"/>
      <c r="G91" s="76"/>
      <c r="H91" s="77">
        <v>2765</v>
      </c>
      <c r="I91" s="77"/>
      <c r="J91" s="77"/>
      <c r="K91" s="77"/>
      <c r="L91" s="77"/>
      <c r="M91" s="77"/>
      <c r="N91" s="77"/>
      <c r="O91" s="77"/>
      <c r="P91" s="78">
        <v>475</v>
      </c>
      <c r="Q91" s="78"/>
      <c r="R91" s="78"/>
      <c r="S91" s="78"/>
      <c r="T91" s="78"/>
      <c r="U91" s="78"/>
      <c r="V91" s="78"/>
      <c r="W91" s="78"/>
      <c r="X91" s="78"/>
      <c r="Y91" s="79" t="s">
        <v>345</v>
      </c>
      <c r="Z91" s="79"/>
      <c r="AA91" s="79"/>
      <c r="AB91" s="79"/>
      <c r="AC91" s="79"/>
      <c r="AD91" s="79"/>
      <c r="AE91" s="79"/>
      <c r="AF91" s="79"/>
      <c r="AG91" s="79"/>
      <c r="AH91" s="79" t="s">
        <v>345</v>
      </c>
      <c r="AI91" s="79"/>
      <c r="AJ91" s="79"/>
      <c r="AK91" s="79"/>
      <c r="AL91" s="79"/>
      <c r="AM91" s="79"/>
      <c r="AN91" s="79"/>
      <c r="AO91" s="79"/>
      <c r="AP91" s="79"/>
      <c r="AQ91" s="79" t="s">
        <v>345</v>
      </c>
      <c r="AR91" s="79"/>
      <c r="AS91" s="79"/>
      <c r="AT91" s="79"/>
      <c r="AU91" s="79"/>
      <c r="AV91" s="79"/>
      <c r="AW91" s="79"/>
      <c r="AX91" s="79"/>
      <c r="AY91" s="79"/>
      <c r="AZ91" s="79" t="s">
        <v>345</v>
      </c>
      <c r="BA91" s="79"/>
      <c r="BB91" s="79"/>
      <c r="BC91" s="79"/>
      <c r="BD91" s="79"/>
      <c r="BE91" s="79"/>
      <c r="BF91" s="79"/>
      <c r="BG91" s="79"/>
      <c r="BH91" s="79"/>
      <c r="BI91" s="79"/>
      <c r="BJ91" s="79"/>
      <c r="BK91" s="77">
        <v>3240</v>
      </c>
      <c r="BL91" s="77"/>
      <c r="BM91" s="77"/>
      <c r="BN91" s="77"/>
      <c r="BO91" s="77"/>
      <c r="BP91" s="77"/>
      <c r="BQ91" s="77"/>
      <c r="BR91" s="77"/>
      <c r="BS91" s="77"/>
      <c r="BT91" s="77">
        <v>165424189</v>
      </c>
      <c r="BU91" s="77"/>
      <c r="BV91" s="77"/>
      <c r="BW91" s="77"/>
      <c r="BX91" s="77"/>
      <c r="BY91" s="77"/>
      <c r="BZ91" s="77"/>
      <c r="CA91" s="77"/>
      <c r="CB91" s="77"/>
      <c r="CC91" s="77"/>
      <c r="CD91" s="77"/>
    </row>
    <row r="92" spans="2:82" x14ac:dyDescent="0.25">
      <c r="B92" s="71" t="s">
        <v>347</v>
      </c>
      <c r="C92" s="71"/>
      <c r="D92" s="71"/>
      <c r="E92" s="71"/>
      <c r="F92" s="71"/>
      <c r="G92" s="71"/>
      <c r="H92" s="72">
        <v>1914</v>
      </c>
      <c r="I92" s="72"/>
      <c r="J92" s="72"/>
      <c r="K92" s="72"/>
      <c r="L92" s="72"/>
      <c r="M92" s="72"/>
      <c r="N92" s="72"/>
      <c r="O92" s="72"/>
      <c r="P92" s="72">
        <v>3193</v>
      </c>
      <c r="Q92" s="72"/>
      <c r="R92" s="72"/>
      <c r="S92" s="72"/>
      <c r="T92" s="72"/>
      <c r="U92" s="72"/>
      <c r="V92" s="72"/>
      <c r="W92" s="72"/>
      <c r="X92" s="72"/>
      <c r="Y92" s="73">
        <v>559</v>
      </c>
      <c r="Z92" s="73"/>
      <c r="AA92" s="73"/>
      <c r="AB92" s="73"/>
      <c r="AC92" s="73"/>
      <c r="AD92" s="73"/>
      <c r="AE92" s="73"/>
      <c r="AF92" s="73"/>
      <c r="AG92" s="73"/>
      <c r="AH92" s="73">
        <v>3</v>
      </c>
      <c r="AI92" s="73"/>
      <c r="AJ92" s="73"/>
      <c r="AK92" s="73"/>
      <c r="AL92" s="73"/>
      <c r="AM92" s="73"/>
      <c r="AN92" s="73"/>
      <c r="AO92" s="73"/>
      <c r="AP92" s="73"/>
      <c r="AQ92" s="74" t="s">
        <v>345</v>
      </c>
      <c r="AR92" s="74"/>
      <c r="AS92" s="74"/>
      <c r="AT92" s="74"/>
      <c r="AU92" s="74"/>
      <c r="AV92" s="74"/>
      <c r="AW92" s="74"/>
      <c r="AX92" s="74"/>
      <c r="AY92" s="74"/>
      <c r="AZ92" s="74" t="s">
        <v>345</v>
      </c>
      <c r="BA92" s="74"/>
      <c r="BB92" s="74"/>
      <c r="BC92" s="74"/>
      <c r="BD92" s="74"/>
      <c r="BE92" s="74"/>
      <c r="BF92" s="74"/>
      <c r="BG92" s="74"/>
      <c r="BH92" s="74"/>
      <c r="BI92" s="74"/>
      <c r="BJ92" s="74"/>
      <c r="BK92" s="72">
        <v>5669</v>
      </c>
      <c r="BL92" s="72"/>
      <c r="BM92" s="72"/>
      <c r="BN92" s="72"/>
      <c r="BO92" s="72"/>
      <c r="BP92" s="72"/>
      <c r="BQ92" s="72"/>
      <c r="BR92" s="72"/>
      <c r="BS92" s="72"/>
      <c r="BT92" s="72">
        <v>389729909</v>
      </c>
      <c r="BU92" s="72"/>
      <c r="BV92" s="72"/>
      <c r="BW92" s="72"/>
      <c r="BX92" s="72"/>
      <c r="BY92" s="72"/>
      <c r="BZ92" s="72"/>
      <c r="CA92" s="72"/>
      <c r="CB92" s="72"/>
      <c r="CC92" s="72"/>
      <c r="CD92" s="72"/>
    </row>
    <row r="93" spans="2:82" x14ac:dyDescent="0.25">
      <c r="B93" s="76" t="s">
        <v>348</v>
      </c>
      <c r="C93" s="76"/>
      <c r="D93" s="76"/>
      <c r="E93" s="76"/>
      <c r="F93" s="76"/>
      <c r="G93" s="76"/>
      <c r="H93" s="78">
        <v>958</v>
      </c>
      <c r="I93" s="78"/>
      <c r="J93" s="78"/>
      <c r="K93" s="78"/>
      <c r="L93" s="78"/>
      <c r="M93" s="78"/>
      <c r="N93" s="78"/>
      <c r="O93" s="78"/>
      <c r="P93" s="77">
        <v>2500</v>
      </c>
      <c r="Q93" s="77"/>
      <c r="R93" s="77"/>
      <c r="S93" s="77"/>
      <c r="T93" s="77"/>
      <c r="U93" s="77"/>
      <c r="V93" s="77"/>
      <c r="W93" s="77"/>
      <c r="X93" s="77"/>
      <c r="Y93" s="77">
        <v>2381</v>
      </c>
      <c r="Z93" s="77"/>
      <c r="AA93" s="77"/>
      <c r="AB93" s="77"/>
      <c r="AC93" s="77"/>
      <c r="AD93" s="77"/>
      <c r="AE93" s="77"/>
      <c r="AF93" s="77"/>
      <c r="AG93" s="77"/>
      <c r="AH93" s="78">
        <v>690</v>
      </c>
      <c r="AI93" s="78"/>
      <c r="AJ93" s="78"/>
      <c r="AK93" s="78"/>
      <c r="AL93" s="78"/>
      <c r="AM93" s="78"/>
      <c r="AN93" s="78"/>
      <c r="AO93" s="78"/>
      <c r="AP93" s="78"/>
      <c r="AQ93" s="78">
        <v>6</v>
      </c>
      <c r="AR93" s="78"/>
      <c r="AS93" s="78"/>
      <c r="AT93" s="78"/>
      <c r="AU93" s="78"/>
      <c r="AV93" s="78"/>
      <c r="AW93" s="78"/>
      <c r="AX93" s="78"/>
      <c r="AY93" s="78"/>
      <c r="AZ93" s="79" t="s">
        <v>345</v>
      </c>
      <c r="BA93" s="79"/>
      <c r="BB93" s="79"/>
      <c r="BC93" s="79"/>
      <c r="BD93" s="79"/>
      <c r="BE93" s="79"/>
      <c r="BF93" s="79"/>
      <c r="BG93" s="79"/>
      <c r="BH93" s="79"/>
      <c r="BI93" s="79"/>
      <c r="BJ93" s="79"/>
      <c r="BK93" s="77">
        <v>6535</v>
      </c>
      <c r="BL93" s="77"/>
      <c r="BM93" s="77"/>
      <c r="BN93" s="77"/>
      <c r="BO93" s="77"/>
      <c r="BP93" s="77"/>
      <c r="BQ93" s="77"/>
      <c r="BR93" s="77"/>
      <c r="BS93" s="77"/>
      <c r="BT93" s="77">
        <v>504614968</v>
      </c>
      <c r="BU93" s="77"/>
      <c r="BV93" s="77"/>
      <c r="BW93" s="77"/>
      <c r="BX93" s="77"/>
      <c r="BY93" s="77"/>
      <c r="BZ93" s="77"/>
      <c r="CA93" s="77"/>
      <c r="CB93" s="77"/>
      <c r="CC93" s="77"/>
      <c r="CD93" s="77"/>
    </row>
    <row r="94" spans="2:82" x14ac:dyDescent="0.25">
      <c r="B94" s="71" t="s">
        <v>349</v>
      </c>
      <c r="C94" s="71"/>
      <c r="D94" s="71"/>
      <c r="E94" s="71"/>
      <c r="F94" s="71"/>
      <c r="G94" s="71"/>
      <c r="H94" s="73">
        <v>618</v>
      </c>
      <c r="I94" s="73"/>
      <c r="J94" s="73"/>
      <c r="K94" s="73"/>
      <c r="L94" s="73"/>
      <c r="M94" s="73"/>
      <c r="N94" s="73"/>
      <c r="O94" s="73"/>
      <c r="P94" s="72">
        <v>1735</v>
      </c>
      <c r="Q94" s="72"/>
      <c r="R94" s="72"/>
      <c r="S94" s="72"/>
      <c r="T94" s="72"/>
      <c r="U94" s="72"/>
      <c r="V94" s="72"/>
      <c r="W94" s="72"/>
      <c r="X94" s="72"/>
      <c r="Y94" s="72">
        <v>2018</v>
      </c>
      <c r="Z94" s="72"/>
      <c r="AA94" s="72"/>
      <c r="AB94" s="72"/>
      <c r="AC94" s="72"/>
      <c r="AD94" s="72"/>
      <c r="AE94" s="72"/>
      <c r="AF94" s="72"/>
      <c r="AG94" s="72"/>
      <c r="AH94" s="72">
        <v>2400</v>
      </c>
      <c r="AI94" s="72"/>
      <c r="AJ94" s="72"/>
      <c r="AK94" s="72"/>
      <c r="AL94" s="72"/>
      <c r="AM94" s="72"/>
      <c r="AN94" s="72"/>
      <c r="AO94" s="72"/>
      <c r="AP94" s="72"/>
      <c r="AQ94" s="73">
        <v>596</v>
      </c>
      <c r="AR94" s="73"/>
      <c r="AS94" s="73"/>
      <c r="AT94" s="73"/>
      <c r="AU94" s="73"/>
      <c r="AV94" s="73"/>
      <c r="AW94" s="73"/>
      <c r="AX94" s="73"/>
      <c r="AY94" s="73"/>
      <c r="AZ94" s="73">
        <v>8</v>
      </c>
      <c r="BA94" s="73"/>
      <c r="BB94" s="73"/>
      <c r="BC94" s="73"/>
      <c r="BD94" s="73"/>
      <c r="BE94" s="73"/>
      <c r="BF94" s="73"/>
      <c r="BG94" s="73"/>
      <c r="BH94" s="73"/>
      <c r="BI94" s="73"/>
      <c r="BJ94" s="73"/>
      <c r="BK94" s="72">
        <v>7375</v>
      </c>
      <c r="BL94" s="72"/>
      <c r="BM94" s="72"/>
      <c r="BN94" s="72"/>
      <c r="BO94" s="72"/>
      <c r="BP94" s="72"/>
      <c r="BQ94" s="72"/>
      <c r="BR94" s="72"/>
      <c r="BS94" s="72"/>
      <c r="BT94" s="72">
        <v>607422484</v>
      </c>
      <c r="BU94" s="72"/>
      <c r="BV94" s="72"/>
      <c r="BW94" s="72"/>
      <c r="BX94" s="72"/>
      <c r="BY94" s="72"/>
      <c r="BZ94" s="72"/>
      <c r="CA94" s="72"/>
      <c r="CB94" s="72"/>
      <c r="CC94" s="72"/>
      <c r="CD94" s="72"/>
    </row>
    <row r="95" spans="2:82" x14ac:dyDescent="0.25">
      <c r="B95" s="76" t="s">
        <v>350</v>
      </c>
      <c r="C95" s="76"/>
      <c r="D95" s="76"/>
      <c r="E95" s="76"/>
      <c r="F95" s="76"/>
      <c r="G95" s="76"/>
      <c r="H95" s="78">
        <v>356</v>
      </c>
      <c r="I95" s="78"/>
      <c r="J95" s="78"/>
      <c r="K95" s="78"/>
      <c r="L95" s="78"/>
      <c r="M95" s="78"/>
      <c r="N95" s="78"/>
      <c r="O95" s="78"/>
      <c r="P95" s="77">
        <v>1173</v>
      </c>
      <c r="Q95" s="77"/>
      <c r="R95" s="77"/>
      <c r="S95" s="77"/>
      <c r="T95" s="77"/>
      <c r="U95" s="77"/>
      <c r="V95" s="77"/>
      <c r="W95" s="77"/>
      <c r="X95" s="77"/>
      <c r="Y95" s="77">
        <v>1429</v>
      </c>
      <c r="Z95" s="77"/>
      <c r="AA95" s="77"/>
      <c r="AB95" s="77"/>
      <c r="AC95" s="77"/>
      <c r="AD95" s="77"/>
      <c r="AE95" s="77"/>
      <c r="AF95" s="77"/>
      <c r="AG95" s="77"/>
      <c r="AH95" s="77">
        <v>2155</v>
      </c>
      <c r="AI95" s="77"/>
      <c r="AJ95" s="77"/>
      <c r="AK95" s="77"/>
      <c r="AL95" s="77"/>
      <c r="AM95" s="77"/>
      <c r="AN95" s="77"/>
      <c r="AO95" s="77"/>
      <c r="AP95" s="77"/>
      <c r="AQ95" s="77">
        <v>1831</v>
      </c>
      <c r="AR95" s="77"/>
      <c r="AS95" s="77"/>
      <c r="AT95" s="77"/>
      <c r="AU95" s="77"/>
      <c r="AV95" s="77"/>
      <c r="AW95" s="77"/>
      <c r="AX95" s="77"/>
      <c r="AY95" s="77"/>
      <c r="AZ95" s="78">
        <v>672</v>
      </c>
      <c r="BA95" s="78"/>
      <c r="BB95" s="78"/>
      <c r="BC95" s="78"/>
      <c r="BD95" s="78"/>
      <c r="BE95" s="78"/>
      <c r="BF95" s="78"/>
      <c r="BG95" s="78"/>
      <c r="BH95" s="78"/>
      <c r="BI95" s="78"/>
      <c r="BJ95" s="78"/>
      <c r="BK95" s="77">
        <v>7616</v>
      </c>
      <c r="BL95" s="77"/>
      <c r="BM95" s="77"/>
      <c r="BN95" s="77"/>
      <c r="BO95" s="77"/>
      <c r="BP95" s="77"/>
      <c r="BQ95" s="77"/>
      <c r="BR95" s="77"/>
      <c r="BS95" s="77"/>
      <c r="BT95" s="77">
        <v>661386437</v>
      </c>
      <c r="BU95" s="77"/>
      <c r="BV95" s="77"/>
      <c r="BW95" s="77"/>
      <c r="BX95" s="77"/>
      <c r="BY95" s="77"/>
      <c r="BZ95" s="77"/>
      <c r="CA95" s="77"/>
      <c r="CB95" s="77"/>
      <c r="CC95" s="77"/>
      <c r="CD95" s="77"/>
    </row>
    <row r="96" spans="2:82" x14ac:dyDescent="0.25">
      <c r="B96" s="71" t="s">
        <v>351</v>
      </c>
      <c r="C96" s="71"/>
      <c r="D96" s="71"/>
      <c r="E96" s="71"/>
      <c r="F96" s="71"/>
      <c r="G96" s="71"/>
      <c r="H96" s="73">
        <v>228</v>
      </c>
      <c r="I96" s="73"/>
      <c r="J96" s="73"/>
      <c r="K96" s="73"/>
      <c r="L96" s="73"/>
      <c r="M96" s="73"/>
      <c r="N96" s="73"/>
      <c r="O96" s="73"/>
      <c r="P96" s="73">
        <v>780</v>
      </c>
      <c r="Q96" s="73"/>
      <c r="R96" s="73"/>
      <c r="S96" s="73"/>
      <c r="T96" s="73"/>
      <c r="U96" s="73"/>
      <c r="V96" s="73"/>
      <c r="W96" s="73"/>
      <c r="X96" s="73"/>
      <c r="Y96" s="73">
        <v>873</v>
      </c>
      <c r="Z96" s="73"/>
      <c r="AA96" s="73"/>
      <c r="AB96" s="73"/>
      <c r="AC96" s="73"/>
      <c r="AD96" s="73"/>
      <c r="AE96" s="73"/>
      <c r="AF96" s="73"/>
      <c r="AG96" s="73"/>
      <c r="AH96" s="72">
        <v>1228</v>
      </c>
      <c r="AI96" s="72"/>
      <c r="AJ96" s="72"/>
      <c r="AK96" s="72"/>
      <c r="AL96" s="72"/>
      <c r="AM96" s="72"/>
      <c r="AN96" s="72"/>
      <c r="AO96" s="72"/>
      <c r="AP96" s="72"/>
      <c r="AQ96" s="72">
        <v>1053</v>
      </c>
      <c r="AR96" s="72"/>
      <c r="AS96" s="72"/>
      <c r="AT96" s="72"/>
      <c r="AU96" s="72"/>
      <c r="AV96" s="72"/>
      <c r="AW96" s="72"/>
      <c r="AX96" s="72"/>
      <c r="AY96" s="72"/>
      <c r="AZ96" s="73">
        <v>947</v>
      </c>
      <c r="BA96" s="73"/>
      <c r="BB96" s="73"/>
      <c r="BC96" s="73"/>
      <c r="BD96" s="73"/>
      <c r="BE96" s="73"/>
      <c r="BF96" s="73"/>
      <c r="BG96" s="73"/>
      <c r="BH96" s="73"/>
      <c r="BI96" s="73"/>
      <c r="BJ96" s="73"/>
      <c r="BK96" s="72">
        <v>5109</v>
      </c>
      <c r="BL96" s="72"/>
      <c r="BM96" s="72"/>
      <c r="BN96" s="72"/>
      <c r="BO96" s="72"/>
      <c r="BP96" s="72"/>
      <c r="BQ96" s="72"/>
      <c r="BR96" s="72"/>
      <c r="BS96" s="72"/>
      <c r="BT96" s="72">
        <v>448279970</v>
      </c>
      <c r="BU96" s="72"/>
      <c r="BV96" s="72"/>
      <c r="BW96" s="72"/>
      <c r="BX96" s="72"/>
      <c r="BY96" s="72"/>
      <c r="BZ96" s="72"/>
      <c r="CA96" s="72"/>
      <c r="CB96" s="72"/>
      <c r="CC96" s="72"/>
      <c r="CD96" s="72"/>
    </row>
    <row r="97" spans="2:82" x14ac:dyDescent="0.25">
      <c r="B97" s="76" t="s">
        <v>352</v>
      </c>
      <c r="C97" s="76"/>
      <c r="D97" s="76"/>
      <c r="E97" s="76"/>
      <c r="F97" s="76"/>
      <c r="G97" s="76"/>
      <c r="H97" s="78">
        <v>121</v>
      </c>
      <c r="I97" s="78"/>
      <c r="J97" s="78"/>
      <c r="K97" s="78"/>
      <c r="L97" s="78"/>
      <c r="M97" s="78"/>
      <c r="N97" s="78"/>
      <c r="O97" s="78"/>
      <c r="P97" s="78">
        <v>336</v>
      </c>
      <c r="Q97" s="78"/>
      <c r="R97" s="78"/>
      <c r="S97" s="78"/>
      <c r="T97" s="78"/>
      <c r="U97" s="78"/>
      <c r="V97" s="78"/>
      <c r="W97" s="78"/>
      <c r="X97" s="78"/>
      <c r="Y97" s="78">
        <v>427</v>
      </c>
      <c r="Z97" s="78"/>
      <c r="AA97" s="78"/>
      <c r="AB97" s="78"/>
      <c r="AC97" s="78"/>
      <c r="AD97" s="78"/>
      <c r="AE97" s="78"/>
      <c r="AF97" s="78"/>
      <c r="AG97" s="78"/>
      <c r="AH97" s="78">
        <v>631</v>
      </c>
      <c r="AI97" s="78"/>
      <c r="AJ97" s="78"/>
      <c r="AK97" s="78"/>
      <c r="AL97" s="78"/>
      <c r="AM97" s="78"/>
      <c r="AN97" s="78"/>
      <c r="AO97" s="78"/>
      <c r="AP97" s="78"/>
      <c r="AQ97" s="78">
        <v>516</v>
      </c>
      <c r="AR97" s="78"/>
      <c r="AS97" s="78"/>
      <c r="AT97" s="78"/>
      <c r="AU97" s="78"/>
      <c r="AV97" s="78"/>
      <c r="AW97" s="78"/>
      <c r="AX97" s="78"/>
      <c r="AY97" s="78"/>
      <c r="AZ97" s="78">
        <v>407</v>
      </c>
      <c r="BA97" s="78"/>
      <c r="BB97" s="78"/>
      <c r="BC97" s="78"/>
      <c r="BD97" s="78"/>
      <c r="BE97" s="78"/>
      <c r="BF97" s="78"/>
      <c r="BG97" s="78"/>
      <c r="BH97" s="78"/>
      <c r="BI97" s="78"/>
      <c r="BJ97" s="78"/>
      <c r="BK97" s="77">
        <v>2438</v>
      </c>
      <c r="BL97" s="77"/>
      <c r="BM97" s="77"/>
      <c r="BN97" s="77"/>
      <c r="BO97" s="77"/>
      <c r="BP97" s="77"/>
      <c r="BQ97" s="77"/>
      <c r="BR97" s="77"/>
      <c r="BS97" s="77"/>
      <c r="BT97" s="77">
        <v>210906634</v>
      </c>
      <c r="BU97" s="77"/>
      <c r="BV97" s="77"/>
      <c r="BW97" s="77"/>
      <c r="BX97" s="77"/>
      <c r="BY97" s="77"/>
      <c r="BZ97" s="77"/>
      <c r="CA97" s="77"/>
      <c r="CB97" s="77"/>
      <c r="CC97" s="77"/>
      <c r="CD97" s="77"/>
    </row>
    <row r="98" spans="2:82" x14ac:dyDescent="0.25">
      <c r="B98" s="71" t="s">
        <v>353</v>
      </c>
      <c r="C98" s="71"/>
      <c r="D98" s="71"/>
      <c r="E98" s="71"/>
      <c r="F98" s="71"/>
      <c r="G98" s="71"/>
      <c r="H98" s="73">
        <v>44</v>
      </c>
      <c r="I98" s="73"/>
      <c r="J98" s="73"/>
      <c r="K98" s="73"/>
      <c r="L98" s="73"/>
      <c r="M98" s="73"/>
      <c r="N98" s="73"/>
      <c r="O98" s="73"/>
      <c r="P98" s="73">
        <v>134</v>
      </c>
      <c r="Q98" s="73"/>
      <c r="R98" s="73"/>
      <c r="S98" s="73"/>
      <c r="T98" s="73"/>
      <c r="U98" s="73"/>
      <c r="V98" s="73"/>
      <c r="W98" s="73"/>
      <c r="X98" s="73"/>
      <c r="Y98" s="73">
        <v>169</v>
      </c>
      <c r="Z98" s="73"/>
      <c r="AA98" s="73"/>
      <c r="AB98" s="73"/>
      <c r="AC98" s="73"/>
      <c r="AD98" s="73"/>
      <c r="AE98" s="73"/>
      <c r="AF98" s="73"/>
      <c r="AG98" s="73"/>
      <c r="AH98" s="73">
        <v>252</v>
      </c>
      <c r="AI98" s="73"/>
      <c r="AJ98" s="73"/>
      <c r="AK98" s="73"/>
      <c r="AL98" s="73"/>
      <c r="AM98" s="73"/>
      <c r="AN98" s="73"/>
      <c r="AO98" s="73"/>
      <c r="AP98" s="73"/>
      <c r="AQ98" s="73">
        <v>162</v>
      </c>
      <c r="AR98" s="73"/>
      <c r="AS98" s="73"/>
      <c r="AT98" s="73"/>
      <c r="AU98" s="73"/>
      <c r="AV98" s="73"/>
      <c r="AW98" s="73"/>
      <c r="AX98" s="73"/>
      <c r="AY98" s="73"/>
      <c r="AZ98" s="73">
        <v>135</v>
      </c>
      <c r="BA98" s="73"/>
      <c r="BB98" s="73"/>
      <c r="BC98" s="73"/>
      <c r="BD98" s="73"/>
      <c r="BE98" s="73"/>
      <c r="BF98" s="73"/>
      <c r="BG98" s="73"/>
      <c r="BH98" s="73"/>
      <c r="BI98" s="73"/>
      <c r="BJ98" s="73"/>
      <c r="BK98" s="73">
        <v>896</v>
      </c>
      <c r="BL98" s="73"/>
      <c r="BM98" s="73"/>
      <c r="BN98" s="73"/>
      <c r="BO98" s="73"/>
      <c r="BP98" s="73"/>
      <c r="BQ98" s="73"/>
      <c r="BR98" s="73"/>
      <c r="BS98" s="73"/>
      <c r="BT98" s="72">
        <v>76365239</v>
      </c>
      <c r="BU98" s="72"/>
      <c r="BV98" s="72"/>
      <c r="BW98" s="72"/>
      <c r="BX98" s="72"/>
      <c r="BY98" s="72"/>
      <c r="BZ98" s="72"/>
      <c r="CA98" s="72"/>
      <c r="CB98" s="72"/>
      <c r="CC98" s="72"/>
      <c r="CD98" s="72"/>
    </row>
    <row r="99" spans="2:82" x14ac:dyDescent="0.25">
      <c r="B99" s="80" t="s">
        <v>354</v>
      </c>
      <c r="C99" s="80"/>
      <c r="D99" s="80"/>
      <c r="E99" s="80"/>
      <c r="F99" s="80"/>
      <c r="G99" s="80"/>
      <c r="H99" s="82">
        <v>11</v>
      </c>
      <c r="I99" s="82"/>
      <c r="J99" s="82"/>
      <c r="K99" s="82"/>
      <c r="L99" s="82"/>
      <c r="M99" s="82"/>
      <c r="N99" s="82"/>
      <c r="O99" s="82"/>
      <c r="P99" s="82">
        <v>26</v>
      </c>
      <c r="Q99" s="82"/>
      <c r="R99" s="82"/>
      <c r="S99" s="82"/>
      <c r="T99" s="82"/>
      <c r="U99" s="82"/>
      <c r="V99" s="82"/>
      <c r="W99" s="82"/>
      <c r="X99" s="82"/>
      <c r="Y99" s="82">
        <v>60</v>
      </c>
      <c r="Z99" s="82"/>
      <c r="AA99" s="82"/>
      <c r="AB99" s="82"/>
      <c r="AC99" s="82"/>
      <c r="AD99" s="82"/>
      <c r="AE99" s="82"/>
      <c r="AF99" s="82"/>
      <c r="AG99" s="82"/>
      <c r="AH99" s="82">
        <v>63</v>
      </c>
      <c r="AI99" s="82"/>
      <c r="AJ99" s="82"/>
      <c r="AK99" s="82"/>
      <c r="AL99" s="82"/>
      <c r="AM99" s="82"/>
      <c r="AN99" s="82"/>
      <c r="AO99" s="82"/>
      <c r="AP99" s="82"/>
      <c r="AQ99" s="82">
        <v>32</v>
      </c>
      <c r="AR99" s="82"/>
      <c r="AS99" s="82"/>
      <c r="AT99" s="82"/>
      <c r="AU99" s="82"/>
      <c r="AV99" s="82"/>
      <c r="AW99" s="82"/>
      <c r="AX99" s="82"/>
      <c r="AY99" s="82"/>
      <c r="AZ99" s="82">
        <v>45</v>
      </c>
      <c r="BA99" s="82"/>
      <c r="BB99" s="82"/>
      <c r="BC99" s="82"/>
      <c r="BD99" s="82"/>
      <c r="BE99" s="82"/>
      <c r="BF99" s="82"/>
      <c r="BG99" s="82"/>
      <c r="BH99" s="82"/>
      <c r="BI99" s="82"/>
      <c r="BJ99" s="82"/>
      <c r="BK99" s="82">
        <v>237</v>
      </c>
      <c r="BL99" s="82"/>
      <c r="BM99" s="82"/>
      <c r="BN99" s="82"/>
      <c r="BO99" s="82"/>
      <c r="BP99" s="82"/>
      <c r="BQ99" s="82"/>
      <c r="BR99" s="82"/>
      <c r="BS99" s="82"/>
      <c r="BT99" s="81">
        <v>20740391</v>
      </c>
      <c r="BU99" s="81"/>
      <c r="BV99" s="81"/>
      <c r="BW99" s="81"/>
      <c r="BX99" s="81"/>
      <c r="BY99" s="81"/>
      <c r="BZ99" s="81"/>
      <c r="CA99" s="81"/>
      <c r="CB99" s="81"/>
      <c r="CC99" s="81"/>
      <c r="CD99" s="81"/>
    </row>
    <row r="100" spans="2:82" x14ac:dyDescent="0.25">
      <c r="B100" s="83" t="s">
        <v>355</v>
      </c>
      <c r="C100" s="83"/>
      <c r="D100" s="83"/>
      <c r="E100" s="83"/>
      <c r="F100" s="83"/>
      <c r="G100" s="83"/>
      <c r="H100" s="84">
        <v>8425</v>
      </c>
      <c r="I100" s="84"/>
      <c r="J100" s="84"/>
      <c r="K100" s="84"/>
      <c r="L100" s="84"/>
      <c r="M100" s="84"/>
      <c r="N100" s="84"/>
      <c r="O100" s="84"/>
      <c r="P100" s="84">
        <v>10352</v>
      </c>
      <c r="Q100" s="84"/>
      <c r="R100" s="84"/>
      <c r="S100" s="84"/>
      <c r="T100" s="84"/>
      <c r="U100" s="84"/>
      <c r="V100" s="84"/>
      <c r="W100" s="84"/>
      <c r="X100" s="84"/>
      <c r="Y100" s="84">
        <v>7916</v>
      </c>
      <c r="Z100" s="84"/>
      <c r="AA100" s="84"/>
      <c r="AB100" s="84"/>
      <c r="AC100" s="84"/>
      <c r="AD100" s="84"/>
      <c r="AE100" s="84"/>
      <c r="AF100" s="84"/>
      <c r="AG100" s="84"/>
      <c r="AH100" s="84">
        <v>7422</v>
      </c>
      <c r="AI100" s="84"/>
      <c r="AJ100" s="84"/>
      <c r="AK100" s="84"/>
      <c r="AL100" s="84"/>
      <c r="AM100" s="84"/>
      <c r="AN100" s="84"/>
      <c r="AO100" s="84"/>
      <c r="AP100" s="84"/>
      <c r="AQ100" s="84">
        <v>4196</v>
      </c>
      <c r="AR100" s="84"/>
      <c r="AS100" s="84"/>
      <c r="AT100" s="84"/>
      <c r="AU100" s="84"/>
      <c r="AV100" s="84"/>
      <c r="AW100" s="84"/>
      <c r="AX100" s="84"/>
      <c r="AY100" s="84"/>
      <c r="AZ100" s="84">
        <v>2214</v>
      </c>
      <c r="BA100" s="84"/>
      <c r="BB100" s="84"/>
      <c r="BC100" s="84"/>
      <c r="BD100" s="84"/>
      <c r="BE100" s="84"/>
      <c r="BF100" s="84"/>
      <c r="BG100" s="84"/>
      <c r="BH100" s="84"/>
      <c r="BI100" s="84"/>
      <c r="BJ100" s="84"/>
      <c r="BK100" s="84">
        <v>40525</v>
      </c>
      <c r="BL100" s="84"/>
      <c r="BM100" s="84"/>
      <c r="BN100" s="84"/>
      <c r="BO100" s="84"/>
      <c r="BP100" s="84"/>
      <c r="BQ100" s="84"/>
      <c r="BR100" s="84"/>
      <c r="BS100" s="84"/>
      <c r="BT100" s="85">
        <v>3143530529</v>
      </c>
      <c r="BU100" s="85"/>
      <c r="BV100" s="85"/>
      <c r="BW100" s="85"/>
      <c r="BX100" s="85"/>
      <c r="BY100" s="85"/>
      <c r="BZ100" s="85"/>
      <c r="CA100" s="85"/>
      <c r="CB100" s="85"/>
      <c r="CC100" s="85"/>
      <c r="CD100" s="85"/>
    </row>
    <row r="101" spans="2:82" x14ac:dyDescent="0.25">
      <c r="B101" s="55" t="s">
        <v>356</v>
      </c>
      <c r="C101" s="53"/>
      <c r="D101" s="53"/>
      <c r="E101" s="53"/>
      <c r="F101" s="53"/>
      <c r="G101" s="53"/>
      <c r="H101" s="53"/>
      <c r="I101" s="53"/>
      <c r="J101" s="53"/>
      <c r="K101" s="53"/>
      <c r="L101" s="53"/>
      <c r="M101" s="53"/>
      <c r="N101" s="53"/>
      <c r="O101" s="53"/>
      <c r="P101" s="53"/>
      <c r="Q101" s="53"/>
      <c r="R101" s="53"/>
      <c r="S101" s="53"/>
      <c r="T101" s="53"/>
      <c r="U101" s="53"/>
      <c r="V101" s="53"/>
      <c r="W101" s="53"/>
      <c r="X101" s="53"/>
      <c r="Y101" s="53"/>
      <c r="Z101" s="53"/>
      <c r="AA101" s="53"/>
      <c r="AB101" s="53"/>
      <c r="AC101" s="53"/>
      <c r="AD101" s="53"/>
      <c r="AE101" s="53"/>
      <c r="AF101" s="53"/>
      <c r="AG101" s="53"/>
      <c r="AH101" s="53"/>
      <c r="AI101" s="53"/>
      <c r="AJ101" s="53"/>
      <c r="AK101" s="53"/>
      <c r="AL101" s="53"/>
      <c r="AM101" s="53"/>
      <c r="AN101" s="53"/>
      <c r="AO101" s="53"/>
      <c r="AP101" s="53"/>
      <c r="AQ101" s="53"/>
      <c r="AR101" s="53"/>
      <c r="AS101" s="53"/>
      <c r="AT101" s="53"/>
      <c r="AU101" s="53"/>
      <c r="AV101" s="53"/>
      <c r="AW101" s="53"/>
      <c r="AX101" s="53"/>
      <c r="AY101" s="53"/>
      <c r="AZ101" s="53"/>
      <c r="BA101" s="53"/>
      <c r="BB101" s="53"/>
      <c r="BC101" s="53"/>
      <c r="BD101" s="53"/>
      <c r="BE101" s="53"/>
      <c r="BF101" s="53"/>
      <c r="BG101" s="53"/>
      <c r="BH101" s="53"/>
      <c r="BI101" s="53"/>
      <c r="BJ101" s="53"/>
      <c r="BK101" s="53"/>
      <c r="BL101" s="53"/>
      <c r="BM101" s="53"/>
      <c r="BN101" s="53"/>
      <c r="BO101" s="53"/>
      <c r="BP101" s="53"/>
      <c r="BQ101" s="53"/>
      <c r="BR101" s="53"/>
      <c r="BS101" s="53"/>
      <c r="BT101" s="53"/>
      <c r="BU101" s="53"/>
      <c r="BV101" s="53"/>
      <c r="BW101" s="53"/>
      <c r="BX101" s="53"/>
      <c r="BY101" s="53"/>
      <c r="BZ101" s="53"/>
      <c r="CA101" s="53"/>
      <c r="CB101" s="53"/>
      <c r="CC101" s="53"/>
      <c r="CD101" s="53"/>
    </row>
    <row r="102" spans="2:82" x14ac:dyDescent="0.25">
      <c r="B102" s="56" t="s">
        <v>357</v>
      </c>
      <c r="C102" s="53"/>
      <c r="D102" s="53"/>
      <c r="E102" s="53"/>
      <c r="F102" s="53"/>
      <c r="G102" s="53"/>
      <c r="H102" s="53"/>
      <c r="I102" s="53"/>
      <c r="J102" s="53"/>
      <c r="K102" s="53"/>
      <c r="L102" s="53"/>
      <c r="M102" s="53"/>
      <c r="N102" s="53"/>
      <c r="O102" s="53"/>
      <c r="P102" s="53"/>
      <c r="Q102" s="53"/>
      <c r="R102" s="53"/>
      <c r="S102" s="53"/>
      <c r="T102" s="53"/>
      <c r="U102" s="53"/>
      <c r="V102" s="53"/>
      <c r="W102" s="53"/>
      <c r="X102" s="53"/>
      <c r="Y102" s="53"/>
      <c r="Z102" s="53"/>
      <c r="AA102" s="53"/>
      <c r="AB102" s="53"/>
      <c r="AC102" s="53"/>
      <c r="AD102" s="53"/>
      <c r="AE102" s="53"/>
      <c r="AF102" s="53"/>
      <c r="AG102" s="53"/>
      <c r="AH102" s="53"/>
      <c r="AI102" s="53"/>
      <c r="AJ102" s="53"/>
      <c r="AK102" s="53"/>
      <c r="AL102" s="53"/>
      <c r="AM102" s="53"/>
      <c r="AN102" s="53"/>
      <c r="AO102" s="53"/>
      <c r="AP102" s="53"/>
      <c r="AQ102" s="53"/>
      <c r="AR102" s="53"/>
      <c r="AS102" s="53"/>
      <c r="AT102" s="53"/>
      <c r="AU102" s="53"/>
      <c r="AV102" s="53"/>
      <c r="AW102" s="53"/>
      <c r="AX102" s="53"/>
      <c r="AY102" s="53"/>
      <c r="AZ102" s="53"/>
      <c r="BA102" s="53"/>
      <c r="BB102" s="53"/>
      <c r="BC102" s="53"/>
      <c r="BD102" s="53"/>
      <c r="BE102" s="53"/>
      <c r="BF102" s="53"/>
      <c r="BG102" s="53"/>
      <c r="BH102" s="53"/>
      <c r="BI102" s="53"/>
      <c r="BJ102" s="53"/>
      <c r="BK102" s="53"/>
      <c r="BL102" s="53"/>
      <c r="BM102" s="53"/>
      <c r="BN102" s="53"/>
      <c r="BO102" s="53"/>
      <c r="BP102" s="53"/>
      <c r="BQ102" s="53"/>
      <c r="BR102" s="53"/>
      <c r="BS102" s="53"/>
      <c r="BT102" s="53"/>
      <c r="BU102" s="53"/>
      <c r="BV102" s="53"/>
      <c r="BW102" s="53"/>
      <c r="BX102" s="53"/>
      <c r="BY102" s="53"/>
      <c r="BZ102" s="53"/>
      <c r="CA102" s="53"/>
      <c r="CB102" s="53"/>
      <c r="CC102" s="53"/>
      <c r="CD102" s="53"/>
    </row>
    <row r="103" spans="2:82" x14ac:dyDescent="0.25">
      <c r="B103" s="53"/>
      <c r="C103" s="53"/>
      <c r="D103" s="53"/>
      <c r="E103" s="53"/>
      <c r="F103" s="53"/>
      <c r="G103" s="53"/>
      <c r="H103" s="53"/>
      <c r="I103" s="53"/>
      <c r="J103" s="53"/>
      <c r="K103" s="53"/>
      <c r="L103" s="53"/>
      <c r="M103" s="53"/>
      <c r="N103" s="53"/>
      <c r="O103" s="53"/>
      <c r="P103" s="53"/>
      <c r="Q103" s="53"/>
      <c r="R103" s="53"/>
      <c r="S103" s="53"/>
      <c r="T103" s="53"/>
      <c r="U103" s="53"/>
      <c r="V103" s="53"/>
      <c r="W103" s="53"/>
      <c r="X103" s="53"/>
      <c r="Y103" s="53"/>
      <c r="Z103" s="53"/>
      <c r="AA103" s="53"/>
      <c r="AB103" s="53"/>
      <c r="AC103" s="53"/>
      <c r="AD103" s="53"/>
      <c r="AE103" s="53"/>
      <c r="AF103" s="53"/>
      <c r="AG103" s="53"/>
      <c r="AH103" s="53"/>
      <c r="AI103" s="53"/>
      <c r="AJ103" s="53"/>
      <c r="AK103" s="53"/>
      <c r="AL103" s="53"/>
      <c r="AM103" s="53"/>
      <c r="AN103" s="53"/>
      <c r="AO103" s="53"/>
      <c r="AP103" s="53"/>
      <c r="AQ103" s="53"/>
      <c r="AR103" s="53"/>
      <c r="AS103" s="53"/>
      <c r="AT103" s="53"/>
      <c r="AU103" s="53"/>
      <c r="AV103" s="53"/>
      <c r="AW103" s="53"/>
      <c r="AX103" s="53"/>
      <c r="AY103" s="53"/>
      <c r="AZ103" s="53"/>
      <c r="BA103" s="53"/>
      <c r="BB103" s="53"/>
      <c r="BC103" s="53"/>
      <c r="BD103" s="53"/>
      <c r="BE103" s="53"/>
      <c r="BF103" s="53"/>
      <c r="BG103" s="53"/>
      <c r="BH103" s="53"/>
      <c r="BI103" s="53"/>
      <c r="BJ103" s="53"/>
      <c r="BK103" s="53"/>
      <c r="BL103" s="53"/>
      <c r="BM103" s="53"/>
      <c r="BN103" s="53"/>
      <c r="BO103" s="53"/>
      <c r="BP103" s="53"/>
      <c r="BQ103" s="53"/>
      <c r="BR103" s="53"/>
      <c r="BS103" s="53"/>
      <c r="BT103" s="53"/>
      <c r="BU103" s="53"/>
      <c r="BV103" s="53"/>
      <c r="BW103" s="53"/>
      <c r="BX103" s="53"/>
      <c r="BY103" s="53"/>
      <c r="BZ103" s="53"/>
      <c r="CA103" s="53"/>
      <c r="CB103" s="53"/>
      <c r="CC103" s="53"/>
      <c r="CD103" s="53"/>
    </row>
    <row r="104" spans="2:82" ht="16.5" x14ac:dyDescent="0.25">
      <c r="B104" s="53" t="s">
        <v>360</v>
      </c>
      <c r="C104" s="53"/>
      <c r="D104" s="53"/>
      <c r="E104" s="53"/>
      <c r="F104" s="53"/>
      <c r="G104" s="53"/>
      <c r="H104" s="53"/>
      <c r="I104" s="53"/>
      <c r="J104" s="53"/>
      <c r="K104" s="53"/>
      <c r="L104" s="53"/>
      <c r="M104" s="53"/>
      <c r="N104" s="53"/>
      <c r="O104" s="53"/>
      <c r="P104" s="53"/>
      <c r="Q104" s="53"/>
      <c r="R104" s="53"/>
      <c r="S104" s="53"/>
      <c r="T104" s="53"/>
      <c r="U104" s="53"/>
      <c r="V104" s="53"/>
      <c r="W104" s="53"/>
      <c r="X104" s="53"/>
      <c r="Y104" s="53"/>
      <c r="Z104" s="53"/>
      <c r="AA104" s="53"/>
      <c r="AB104" s="53"/>
      <c r="AC104" s="53"/>
      <c r="AD104" s="53"/>
      <c r="AE104" s="53"/>
      <c r="AF104" s="53"/>
      <c r="AG104" s="53"/>
      <c r="AH104" s="53"/>
      <c r="AI104" s="53"/>
      <c r="AJ104" s="53"/>
      <c r="AK104" s="53"/>
      <c r="AL104" s="53"/>
      <c r="AM104" s="53"/>
      <c r="AN104" s="53"/>
      <c r="AO104" s="53"/>
      <c r="AP104" s="53"/>
      <c r="AQ104" s="53"/>
      <c r="AR104" s="53"/>
      <c r="AS104" s="53"/>
      <c r="AT104" s="53"/>
      <c r="AU104" s="53"/>
      <c r="AV104" s="53"/>
      <c r="AW104" s="53"/>
      <c r="AX104" s="53"/>
      <c r="AY104" s="53"/>
      <c r="AZ104" s="53"/>
      <c r="BA104" s="53"/>
      <c r="BB104" s="53"/>
      <c r="BC104" s="53"/>
      <c r="BD104" s="53"/>
      <c r="BE104" s="53"/>
      <c r="BF104" s="53"/>
      <c r="BG104" s="53"/>
      <c r="BH104" s="53"/>
      <c r="BI104" s="53"/>
      <c r="BJ104" s="53"/>
      <c r="BK104" s="53"/>
      <c r="BL104" s="53"/>
      <c r="BM104" s="53"/>
      <c r="BN104" s="53"/>
      <c r="BO104" s="53"/>
      <c r="BP104" s="53"/>
      <c r="BQ104" s="53"/>
      <c r="BR104" s="53"/>
      <c r="BS104" s="53"/>
      <c r="BT104" s="53"/>
      <c r="BU104" s="53"/>
      <c r="BV104" s="53"/>
      <c r="BW104" s="53"/>
      <c r="BX104" s="53"/>
      <c r="BY104" s="53"/>
      <c r="BZ104" s="53"/>
      <c r="CA104" s="53"/>
      <c r="CB104" s="53"/>
      <c r="CC104" s="53"/>
      <c r="CD104" s="53"/>
    </row>
    <row r="105" spans="2:82" ht="16.5" x14ac:dyDescent="0.25">
      <c r="B105" s="54" t="s">
        <v>364</v>
      </c>
      <c r="C105" s="53"/>
      <c r="D105" s="53"/>
      <c r="E105" s="53"/>
      <c r="F105" s="53"/>
      <c r="G105" s="53"/>
      <c r="H105" s="53"/>
      <c r="I105" s="53"/>
      <c r="J105" s="53"/>
      <c r="K105" s="53"/>
      <c r="L105" s="53"/>
      <c r="M105" s="53"/>
      <c r="N105" s="53"/>
      <c r="O105" s="53"/>
      <c r="P105" s="53"/>
      <c r="Q105" s="53"/>
      <c r="R105" s="53"/>
      <c r="S105" s="53"/>
      <c r="T105" s="53"/>
      <c r="U105" s="53"/>
      <c r="V105" s="53"/>
      <c r="W105" s="53"/>
      <c r="X105" s="53"/>
      <c r="Y105" s="53"/>
      <c r="Z105" s="53"/>
      <c r="AA105" s="53"/>
      <c r="AB105" s="53"/>
      <c r="AC105" s="53"/>
      <c r="AD105" s="53"/>
      <c r="AE105" s="53"/>
      <c r="AF105" s="53"/>
      <c r="AG105" s="53"/>
      <c r="AH105" s="53"/>
      <c r="AI105" s="53"/>
      <c r="AJ105" s="53"/>
      <c r="AK105" s="53"/>
      <c r="AL105" s="53"/>
      <c r="AM105" s="53"/>
      <c r="AN105" s="53"/>
      <c r="AO105" s="53"/>
      <c r="AP105" s="53"/>
      <c r="AQ105" s="53"/>
      <c r="AR105" s="53"/>
      <c r="AS105" s="53"/>
      <c r="AT105" s="53"/>
      <c r="AU105" s="53"/>
      <c r="AV105" s="53"/>
      <c r="AW105" s="53"/>
      <c r="AX105" s="53"/>
      <c r="AY105" s="53"/>
      <c r="AZ105" s="53"/>
      <c r="BA105" s="53"/>
      <c r="BB105" s="53"/>
      <c r="BC105" s="53"/>
      <c r="BD105" s="53"/>
      <c r="BE105" s="53"/>
      <c r="BF105" s="53"/>
      <c r="BG105" s="53"/>
      <c r="BH105" s="53"/>
      <c r="BI105" s="53"/>
      <c r="BJ105" s="53"/>
      <c r="BK105" s="53"/>
      <c r="BL105" s="53"/>
      <c r="BM105" s="53"/>
      <c r="BN105" s="53"/>
      <c r="BO105" s="53"/>
      <c r="BP105" s="53"/>
      <c r="BQ105" s="53"/>
      <c r="BR105" s="53"/>
      <c r="BS105" s="53"/>
      <c r="BT105" s="53"/>
      <c r="BU105" s="53"/>
      <c r="BV105" s="53"/>
      <c r="BW105" s="53"/>
      <c r="BX105" s="53"/>
      <c r="BY105" s="53"/>
      <c r="BZ105" s="53"/>
      <c r="CA105" s="53"/>
      <c r="CB105" s="53"/>
      <c r="CC105" s="53"/>
      <c r="CD105" s="53"/>
    </row>
    <row r="106" spans="2:82" ht="15" customHeight="1" x14ac:dyDescent="0.25">
      <c r="B106" s="88"/>
      <c r="C106" s="88"/>
      <c r="D106" s="88"/>
      <c r="E106" s="88"/>
      <c r="F106" s="88"/>
      <c r="G106" s="89"/>
      <c r="H106" s="59" t="s">
        <v>334</v>
      </c>
      <c r="I106" s="60"/>
      <c r="J106" s="60"/>
      <c r="K106" s="60"/>
      <c r="L106" s="60"/>
      <c r="M106" s="60"/>
      <c r="N106" s="60"/>
      <c r="O106" s="60"/>
      <c r="P106" s="60"/>
      <c r="Q106" s="60"/>
      <c r="R106" s="60"/>
      <c r="S106" s="60"/>
      <c r="T106" s="60"/>
      <c r="U106" s="60"/>
      <c r="V106" s="60"/>
      <c r="W106" s="60"/>
      <c r="X106" s="60"/>
      <c r="Y106" s="60"/>
      <c r="Z106" s="60"/>
      <c r="AA106" s="60"/>
      <c r="AB106" s="60"/>
      <c r="AC106" s="60"/>
      <c r="AD106" s="60"/>
      <c r="AE106" s="60"/>
      <c r="AF106" s="60"/>
      <c r="AG106" s="60"/>
      <c r="AH106" s="60"/>
      <c r="AI106" s="60"/>
      <c r="AJ106" s="60"/>
      <c r="AK106" s="60"/>
      <c r="AL106" s="60"/>
      <c r="AM106" s="60"/>
      <c r="AN106" s="60"/>
      <c r="AO106" s="60"/>
      <c r="AP106" s="60"/>
      <c r="AQ106" s="60"/>
      <c r="AR106" s="60"/>
      <c r="AS106" s="60"/>
      <c r="AT106" s="60"/>
      <c r="AU106" s="60"/>
      <c r="AV106" s="60"/>
      <c r="AW106" s="60"/>
      <c r="AX106" s="60"/>
      <c r="AY106" s="60"/>
      <c r="AZ106" s="60"/>
      <c r="BA106" s="60"/>
      <c r="BB106" s="60"/>
      <c r="BC106" s="60"/>
      <c r="BD106" s="60"/>
      <c r="BE106" s="60"/>
      <c r="BF106" s="60"/>
      <c r="BG106" s="60"/>
      <c r="BH106" s="60"/>
      <c r="BI106" s="60"/>
      <c r="BJ106" s="61"/>
      <c r="BK106" s="90"/>
      <c r="BL106" s="88"/>
      <c r="BM106" s="88"/>
      <c r="BN106" s="88"/>
      <c r="BO106" s="88"/>
      <c r="BP106" s="88"/>
      <c r="BQ106" s="88"/>
      <c r="BR106" s="88"/>
      <c r="BS106" s="89"/>
      <c r="BT106" s="63" t="s">
        <v>335</v>
      </c>
      <c r="BU106" s="64"/>
      <c r="BV106" s="64"/>
      <c r="BW106" s="64"/>
      <c r="BX106" s="64"/>
      <c r="BY106" s="64"/>
      <c r="BZ106" s="64"/>
      <c r="CA106" s="64"/>
      <c r="CB106" s="64"/>
      <c r="CC106" s="64"/>
      <c r="CD106" s="64"/>
    </row>
    <row r="107" spans="2:82" x14ac:dyDescent="0.25">
      <c r="B107" s="65" t="s">
        <v>336</v>
      </c>
      <c r="C107" s="65"/>
      <c r="D107" s="65"/>
      <c r="E107" s="65"/>
      <c r="F107" s="65"/>
      <c r="G107" s="66"/>
      <c r="H107" s="67" t="s">
        <v>337</v>
      </c>
      <c r="I107" s="68"/>
      <c r="J107" s="68"/>
      <c r="K107" s="68"/>
      <c r="L107" s="68"/>
      <c r="M107" s="68"/>
      <c r="N107" s="68"/>
      <c r="O107" s="69"/>
      <c r="P107" s="67" t="s">
        <v>338</v>
      </c>
      <c r="Q107" s="68"/>
      <c r="R107" s="68"/>
      <c r="S107" s="68"/>
      <c r="T107" s="68"/>
      <c r="U107" s="68"/>
      <c r="V107" s="68"/>
      <c r="W107" s="68"/>
      <c r="X107" s="69"/>
      <c r="Y107" s="67" t="s">
        <v>339</v>
      </c>
      <c r="Z107" s="68"/>
      <c r="AA107" s="68"/>
      <c r="AB107" s="68"/>
      <c r="AC107" s="68"/>
      <c r="AD107" s="68"/>
      <c r="AE107" s="68"/>
      <c r="AF107" s="68"/>
      <c r="AG107" s="69"/>
      <c r="AH107" s="67" t="s">
        <v>340</v>
      </c>
      <c r="AI107" s="68"/>
      <c r="AJ107" s="68"/>
      <c r="AK107" s="68"/>
      <c r="AL107" s="68"/>
      <c r="AM107" s="68"/>
      <c r="AN107" s="68"/>
      <c r="AO107" s="68"/>
      <c r="AP107" s="69"/>
      <c r="AQ107" s="67" t="s">
        <v>341</v>
      </c>
      <c r="AR107" s="68"/>
      <c r="AS107" s="68"/>
      <c r="AT107" s="68"/>
      <c r="AU107" s="68"/>
      <c r="AV107" s="68"/>
      <c r="AW107" s="68"/>
      <c r="AX107" s="68"/>
      <c r="AY107" s="69"/>
      <c r="AZ107" s="67" t="s">
        <v>342</v>
      </c>
      <c r="BA107" s="68"/>
      <c r="BB107" s="68"/>
      <c r="BC107" s="68"/>
      <c r="BD107" s="68"/>
      <c r="BE107" s="68"/>
      <c r="BF107" s="68"/>
      <c r="BG107" s="68"/>
      <c r="BH107" s="68"/>
      <c r="BI107" s="68"/>
      <c r="BJ107" s="69"/>
      <c r="BK107" s="63" t="s">
        <v>335</v>
      </c>
      <c r="BL107" s="64"/>
      <c r="BM107" s="64"/>
      <c r="BN107" s="64"/>
      <c r="BO107" s="64"/>
      <c r="BP107" s="64"/>
      <c r="BQ107" s="64"/>
      <c r="BR107" s="64"/>
      <c r="BS107" s="70"/>
      <c r="BT107" s="63" t="s">
        <v>343</v>
      </c>
      <c r="BU107" s="64"/>
      <c r="BV107" s="64"/>
      <c r="BW107" s="64"/>
      <c r="BX107" s="64"/>
      <c r="BY107" s="64"/>
      <c r="BZ107" s="64"/>
      <c r="CA107" s="64"/>
      <c r="CB107" s="64"/>
      <c r="CC107" s="64"/>
      <c r="CD107" s="64"/>
    </row>
    <row r="108" spans="2:82" x14ac:dyDescent="0.25">
      <c r="B108" s="71" t="s">
        <v>344</v>
      </c>
      <c r="C108" s="71"/>
      <c r="D108" s="71"/>
      <c r="E108" s="71"/>
      <c r="F108" s="71"/>
      <c r="G108" s="71"/>
      <c r="H108" s="72">
        <v>9718</v>
      </c>
      <c r="I108" s="72"/>
      <c r="J108" s="72"/>
      <c r="K108" s="72"/>
      <c r="L108" s="72"/>
      <c r="M108" s="72"/>
      <c r="N108" s="72"/>
      <c r="O108" s="72"/>
      <c r="P108" s="73">
        <v>28</v>
      </c>
      <c r="Q108" s="73"/>
      <c r="R108" s="73"/>
      <c r="S108" s="73"/>
      <c r="T108" s="73"/>
      <c r="U108" s="73"/>
      <c r="V108" s="73"/>
      <c r="W108" s="73"/>
      <c r="X108" s="73"/>
      <c r="Y108" s="74" t="s">
        <v>345</v>
      </c>
      <c r="Z108" s="74"/>
      <c r="AA108" s="74"/>
      <c r="AB108" s="74"/>
      <c r="AC108" s="74"/>
      <c r="AD108" s="74"/>
      <c r="AE108" s="74"/>
      <c r="AF108" s="74"/>
      <c r="AG108" s="74"/>
      <c r="AH108" s="74" t="s">
        <v>345</v>
      </c>
      <c r="AI108" s="74"/>
      <c r="AJ108" s="74"/>
      <c r="AK108" s="74"/>
      <c r="AL108" s="74"/>
      <c r="AM108" s="74"/>
      <c r="AN108" s="74"/>
      <c r="AO108" s="74"/>
      <c r="AP108" s="74"/>
      <c r="AQ108" s="74" t="s">
        <v>345</v>
      </c>
      <c r="AR108" s="74"/>
      <c r="AS108" s="74"/>
      <c r="AT108" s="74"/>
      <c r="AU108" s="74"/>
      <c r="AV108" s="74"/>
      <c r="AW108" s="74"/>
      <c r="AX108" s="74"/>
      <c r="AY108" s="74"/>
      <c r="AZ108" s="74" t="s">
        <v>345</v>
      </c>
      <c r="BA108" s="74"/>
      <c r="BB108" s="74"/>
      <c r="BC108" s="74"/>
      <c r="BD108" s="74"/>
      <c r="BE108" s="74"/>
      <c r="BF108" s="74"/>
      <c r="BG108" s="74"/>
      <c r="BH108" s="74"/>
      <c r="BI108" s="74"/>
      <c r="BJ108" s="74"/>
      <c r="BK108" s="72">
        <v>9746</v>
      </c>
      <c r="BL108" s="72"/>
      <c r="BM108" s="72"/>
      <c r="BN108" s="72"/>
      <c r="BO108" s="72"/>
      <c r="BP108" s="72"/>
      <c r="BQ108" s="72"/>
      <c r="BR108" s="72"/>
      <c r="BS108" s="72"/>
      <c r="BT108" s="75">
        <v>252727637</v>
      </c>
      <c r="BU108" s="75"/>
      <c r="BV108" s="75"/>
      <c r="BW108" s="75"/>
      <c r="BX108" s="75"/>
      <c r="BY108" s="75"/>
      <c r="BZ108" s="75"/>
      <c r="CA108" s="75"/>
      <c r="CB108" s="75"/>
      <c r="CC108" s="75"/>
      <c r="CD108" s="75"/>
    </row>
    <row r="109" spans="2:82" x14ac:dyDescent="0.25">
      <c r="B109" s="76" t="s">
        <v>346</v>
      </c>
      <c r="C109" s="76"/>
      <c r="D109" s="76"/>
      <c r="E109" s="76"/>
      <c r="F109" s="76"/>
      <c r="G109" s="76"/>
      <c r="H109" s="77">
        <v>18887</v>
      </c>
      <c r="I109" s="77"/>
      <c r="J109" s="77"/>
      <c r="K109" s="77"/>
      <c r="L109" s="77"/>
      <c r="M109" s="77"/>
      <c r="N109" s="77"/>
      <c r="O109" s="77"/>
      <c r="P109" s="77">
        <v>2790</v>
      </c>
      <c r="Q109" s="77"/>
      <c r="R109" s="77"/>
      <c r="S109" s="77"/>
      <c r="T109" s="77"/>
      <c r="U109" s="77"/>
      <c r="V109" s="77"/>
      <c r="W109" s="77"/>
      <c r="X109" s="77"/>
      <c r="Y109" s="78">
        <v>54</v>
      </c>
      <c r="Z109" s="78"/>
      <c r="AA109" s="78"/>
      <c r="AB109" s="78"/>
      <c r="AC109" s="78"/>
      <c r="AD109" s="78"/>
      <c r="AE109" s="78"/>
      <c r="AF109" s="78"/>
      <c r="AG109" s="78"/>
      <c r="AH109" s="79" t="s">
        <v>345</v>
      </c>
      <c r="AI109" s="79"/>
      <c r="AJ109" s="79"/>
      <c r="AK109" s="79"/>
      <c r="AL109" s="79"/>
      <c r="AM109" s="79"/>
      <c r="AN109" s="79"/>
      <c r="AO109" s="79"/>
      <c r="AP109" s="79"/>
      <c r="AQ109" s="79" t="s">
        <v>345</v>
      </c>
      <c r="AR109" s="79"/>
      <c r="AS109" s="79"/>
      <c r="AT109" s="79"/>
      <c r="AU109" s="79"/>
      <c r="AV109" s="79"/>
      <c r="AW109" s="79"/>
      <c r="AX109" s="79"/>
      <c r="AY109" s="79"/>
      <c r="AZ109" s="79" t="s">
        <v>345</v>
      </c>
      <c r="BA109" s="79"/>
      <c r="BB109" s="79"/>
      <c r="BC109" s="79"/>
      <c r="BD109" s="79"/>
      <c r="BE109" s="79"/>
      <c r="BF109" s="79"/>
      <c r="BG109" s="79"/>
      <c r="BH109" s="79"/>
      <c r="BI109" s="79"/>
      <c r="BJ109" s="79"/>
      <c r="BK109" s="77">
        <v>21731</v>
      </c>
      <c r="BL109" s="77"/>
      <c r="BM109" s="77"/>
      <c r="BN109" s="77"/>
      <c r="BO109" s="77"/>
      <c r="BP109" s="77"/>
      <c r="BQ109" s="77"/>
      <c r="BR109" s="77"/>
      <c r="BS109" s="77"/>
      <c r="BT109" s="77">
        <v>637669572</v>
      </c>
      <c r="BU109" s="77"/>
      <c r="BV109" s="77"/>
      <c r="BW109" s="77"/>
      <c r="BX109" s="77"/>
      <c r="BY109" s="77"/>
      <c r="BZ109" s="77"/>
      <c r="CA109" s="77"/>
      <c r="CB109" s="77"/>
      <c r="CC109" s="77"/>
      <c r="CD109" s="77"/>
    </row>
    <row r="110" spans="2:82" x14ac:dyDescent="0.25">
      <c r="B110" s="71" t="s">
        <v>347</v>
      </c>
      <c r="C110" s="71"/>
      <c r="D110" s="71"/>
      <c r="E110" s="71"/>
      <c r="F110" s="71"/>
      <c r="G110" s="71"/>
      <c r="H110" s="72">
        <v>15449</v>
      </c>
      <c r="I110" s="72"/>
      <c r="J110" s="72"/>
      <c r="K110" s="72"/>
      <c r="L110" s="72"/>
      <c r="M110" s="72"/>
      <c r="N110" s="72"/>
      <c r="O110" s="72"/>
      <c r="P110" s="72">
        <v>8104</v>
      </c>
      <c r="Q110" s="72"/>
      <c r="R110" s="72"/>
      <c r="S110" s="72"/>
      <c r="T110" s="72"/>
      <c r="U110" s="72"/>
      <c r="V110" s="72"/>
      <c r="W110" s="72"/>
      <c r="X110" s="72"/>
      <c r="Y110" s="72">
        <v>2195</v>
      </c>
      <c r="Z110" s="72"/>
      <c r="AA110" s="72"/>
      <c r="AB110" s="72"/>
      <c r="AC110" s="72"/>
      <c r="AD110" s="72"/>
      <c r="AE110" s="72"/>
      <c r="AF110" s="72"/>
      <c r="AG110" s="72"/>
      <c r="AH110" s="73">
        <v>87</v>
      </c>
      <c r="AI110" s="73"/>
      <c r="AJ110" s="73"/>
      <c r="AK110" s="73"/>
      <c r="AL110" s="73"/>
      <c r="AM110" s="73"/>
      <c r="AN110" s="73"/>
      <c r="AO110" s="73"/>
      <c r="AP110" s="73"/>
      <c r="AQ110" s="74" t="s">
        <v>345</v>
      </c>
      <c r="AR110" s="74"/>
      <c r="AS110" s="74"/>
      <c r="AT110" s="74"/>
      <c r="AU110" s="74"/>
      <c r="AV110" s="74"/>
      <c r="AW110" s="74"/>
      <c r="AX110" s="74"/>
      <c r="AY110" s="74"/>
      <c r="AZ110" s="74" t="s">
        <v>345</v>
      </c>
      <c r="BA110" s="74"/>
      <c r="BB110" s="74"/>
      <c r="BC110" s="74"/>
      <c r="BD110" s="74"/>
      <c r="BE110" s="74"/>
      <c r="BF110" s="74"/>
      <c r="BG110" s="74"/>
      <c r="BH110" s="74"/>
      <c r="BI110" s="74"/>
      <c r="BJ110" s="74"/>
      <c r="BK110" s="72">
        <v>25835</v>
      </c>
      <c r="BL110" s="72"/>
      <c r="BM110" s="72"/>
      <c r="BN110" s="72"/>
      <c r="BO110" s="72"/>
      <c r="BP110" s="72"/>
      <c r="BQ110" s="72"/>
      <c r="BR110" s="72"/>
      <c r="BS110" s="72"/>
      <c r="BT110" s="72">
        <v>907288818</v>
      </c>
      <c r="BU110" s="72"/>
      <c r="BV110" s="72"/>
      <c r="BW110" s="72"/>
      <c r="BX110" s="72"/>
      <c r="BY110" s="72"/>
      <c r="BZ110" s="72"/>
      <c r="CA110" s="72"/>
      <c r="CB110" s="72"/>
      <c r="CC110" s="72"/>
      <c r="CD110" s="72"/>
    </row>
    <row r="111" spans="2:82" x14ac:dyDescent="0.25">
      <c r="B111" s="76" t="s">
        <v>348</v>
      </c>
      <c r="C111" s="76"/>
      <c r="D111" s="76"/>
      <c r="E111" s="76"/>
      <c r="F111" s="76"/>
      <c r="G111" s="76"/>
      <c r="H111" s="77">
        <v>12949</v>
      </c>
      <c r="I111" s="77"/>
      <c r="J111" s="77"/>
      <c r="K111" s="77"/>
      <c r="L111" s="77"/>
      <c r="M111" s="77"/>
      <c r="N111" s="77"/>
      <c r="O111" s="77"/>
      <c r="P111" s="77">
        <v>8455</v>
      </c>
      <c r="Q111" s="77"/>
      <c r="R111" s="77"/>
      <c r="S111" s="77"/>
      <c r="T111" s="77"/>
      <c r="U111" s="77"/>
      <c r="V111" s="77"/>
      <c r="W111" s="77"/>
      <c r="X111" s="77"/>
      <c r="Y111" s="77">
        <v>5664</v>
      </c>
      <c r="Z111" s="77"/>
      <c r="AA111" s="77"/>
      <c r="AB111" s="77"/>
      <c r="AC111" s="77"/>
      <c r="AD111" s="77"/>
      <c r="AE111" s="77"/>
      <c r="AF111" s="77"/>
      <c r="AG111" s="77"/>
      <c r="AH111" s="77">
        <v>1800</v>
      </c>
      <c r="AI111" s="77"/>
      <c r="AJ111" s="77"/>
      <c r="AK111" s="77"/>
      <c r="AL111" s="77"/>
      <c r="AM111" s="77"/>
      <c r="AN111" s="77"/>
      <c r="AO111" s="77"/>
      <c r="AP111" s="77"/>
      <c r="AQ111" s="78">
        <v>40</v>
      </c>
      <c r="AR111" s="78"/>
      <c r="AS111" s="78"/>
      <c r="AT111" s="78"/>
      <c r="AU111" s="78"/>
      <c r="AV111" s="78"/>
      <c r="AW111" s="78"/>
      <c r="AX111" s="78"/>
      <c r="AY111" s="78"/>
      <c r="AZ111" s="79" t="s">
        <v>345</v>
      </c>
      <c r="BA111" s="79"/>
      <c r="BB111" s="79"/>
      <c r="BC111" s="79"/>
      <c r="BD111" s="79"/>
      <c r="BE111" s="79"/>
      <c r="BF111" s="79"/>
      <c r="BG111" s="79"/>
      <c r="BH111" s="79"/>
      <c r="BI111" s="79"/>
      <c r="BJ111" s="79"/>
      <c r="BK111" s="77">
        <v>28908</v>
      </c>
      <c r="BL111" s="77"/>
      <c r="BM111" s="77"/>
      <c r="BN111" s="77"/>
      <c r="BO111" s="77"/>
      <c r="BP111" s="77"/>
      <c r="BQ111" s="77"/>
      <c r="BR111" s="77"/>
      <c r="BS111" s="77"/>
      <c r="BT111" s="77">
        <v>1105872237</v>
      </c>
      <c r="BU111" s="77"/>
      <c r="BV111" s="77"/>
      <c r="BW111" s="77"/>
      <c r="BX111" s="77"/>
      <c r="BY111" s="77"/>
      <c r="BZ111" s="77"/>
      <c r="CA111" s="77"/>
      <c r="CB111" s="77"/>
      <c r="CC111" s="77"/>
      <c r="CD111" s="77"/>
    </row>
    <row r="112" spans="2:82" x14ac:dyDescent="0.25">
      <c r="B112" s="71" t="s">
        <v>349</v>
      </c>
      <c r="C112" s="71"/>
      <c r="D112" s="71"/>
      <c r="E112" s="71"/>
      <c r="F112" s="71"/>
      <c r="G112" s="71"/>
      <c r="H112" s="72">
        <v>12956</v>
      </c>
      <c r="I112" s="72"/>
      <c r="J112" s="72"/>
      <c r="K112" s="72"/>
      <c r="L112" s="72"/>
      <c r="M112" s="72"/>
      <c r="N112" s="72"/>
      <c r="O112" s="72"/>
      <c r="P112" s="72">
        <v>8404</v>
      </c>
      <c r="Q112" s="72"/>
      <c r="R112" s="72"/>
      <c r="S112" s="72"/>
      <c r="T112" s="72"/>
      <c r="U112" s="72"/>
      <c r="V112" s="72"/>
      <c r="W112" s="72"/>
      <c r="X112" s="72"/>
      <c r="Y112" s="72">
        <v>6531</v>
      </c>
      <c r="Z112" s="72"/>
      <c r="AA112" s="72"/>
      <c r="AB112" s="72"/>
      <c r="AC112" s="72"/>
      <c r="AD112" s="72"/>
      <c r="AE112" s="72"/>
      <c r="AF112" s="72"/>
      <c r="AG112" s="72"/>
      <c r="AH112" s="72">
        <v>4020</v>
      </c>
      <c r="AI112" s="72"/>
      <c r="AJ112" s="72"/>
      <c r="AK112" s="72"/>
      <c r="AL112" s="72"/>
      <c r="AM112" s="72"/>
      <c r="AN112" s="72"/>
      <c r="AO112" s="72"/>
      <c r="AP112" s="72"/>
      <c r="AQ112" s="73">
        <v>880</v>
      </c>
      <c r="AR112" s="73"/>
      <c r="AS112" s="73"/>
      <c r="AT112" s="73"/>
      <c r="AU112" s="73"/>
      <c r="AV112" s="73"/>
      <c r="AW112" s="73"/>
      <c r="AX112" s="73"/>
      <c r="AY112" s="73"/>
      <c r="AZ112" s="73">
        <v>53</v>
      </c>
      <c r="BA112" s="73"/>
      <c r="BB112" s="73"/>
      <c r="BC112" s="73"/>
      <c r="BD112" s="73"/>
      <c r="BE112" s="73"/>
      <c r="BF112" s="73"/>
      <c r="BG112" s="73"/>
      <c r="BH112" s="73"/>
      <c r="BI112" s="73"/>
      <c r="BJ112" s="73"/>
      <c r="BK112" s="72">
        <v>32844</v>
      </c>
      <c r="BL112" s="72"/>
      <c r="BM112" s="72"/>
      <c r="BN112" s="72"/>
      <c r="BO112" s="72"/>
      <c r="BP112" s="72"/>
      <c r="BQ112" s="72"/>
      <c r="BR112" s="72"/>
      <c r="BS112" s="72"/>
      <c r="BT112" s="72">
        <v>1277657794</v>
      </c>
      <c r="BU112" s="72"/>
      <c r="BV112" s="72"/>
      <c r="BW112" s="72"/>
      <c r="BX112" s="72"/>
      <c r="BY112" s="72"/>
      <c r="BZ112" s="72"/>
      <c r="CA112" s="72"/>
      <c r="CB112" s="72"/>
      <c r="CC112" s="72"/>
      <c r="CD112" s="72"/>
    </row>
    <row r="113" spans="2:82" x14ac:dyDescent="0.25">
      <c r="B113" s="76" t="s">
        <v>350</v>
      </c>
      <c r="C113" s="76"/>
      <c r="D113" s="76"/>
      <c r="E113" s="76"/>
      <c r="F113" s="76"/>
      <c r="G113" s="76"/>
      <c r="H113" s="77">
        <v>13482</v>
      </c>
      <c r="I113" s="77"/>
      <c r="J113" s="77"/>
      <c r="K113" s="77"/>
      <c r="L113" s="77"/>
      <c r="M113" s="77"/>
      <c r="N113" s="77"/>
      <c r="O113" s="77"/>
      <c r="P113" s="77">
        <v>10142</v>
      </c>
      <c r="Q113" s="77"/>
      <c r="R113" s="77"/>
      <c r="S113" s="77"/>
      <c r="T113" s="77"/>
      <c r="U113" s="77"/>
      <c r="V113" s="77"/>
      <c r="W113" s="77"/>
      <c r="X113" s="77"/>
      <c r="Y113" s="77">
        <v>7609</v>
      </c>
      <c r="Z113" s="77"/>
      <c r="AA113" s="77"/>
      <c r="AB113" s="77"/>
      <c r="AC113" s="77"/>
      <c r="AD113" s="77"/>
      <c r="AE113" s="77"/>
      <c r="AF113" s="77"/>
      <c r="AG113" s="77"/>
      <c r="AH113" s="77">
        <v>5146</v>
      </c>
      <c r="AI113" s="77"/>
      <c r="AJ113" s="77"/>
      <c r="AK113" s="77"/>
      <c r="AL113" s="77"/>
      <c r="AM113" s="77"/>
      <c r="AN113" s="77"/>
      <c r="AO113" s="77"/>
      <c r="AP113" s="77"/>
      <c r="AQ113" s="77">
        <v>2311</v>
      </c>
      <c r="AR113" s="77"/>
      <c r="AS113" s="77"/>
      <c r="AT113" s="77"/>
      <c r="AU113" s="77"/>
      <c r="AV113" s="77"/>
      <c r="AW113" s="77"/>
      <c r="AX113" s="77"/>
      <c r="AY113" s="77"/>
      <c r="AZ113" s="77">
        <v>1125</v>
      </c>
      <c r="BA113" s="77"/>
      <c r="BB113" s="77"/>
      <c r="BC113" s="77"/>
      <c r="BD113" s="77"/>
      <c r="BE113" s="77"/>
      <c r="BF113" s="77"/>
      <c r="BG113" s="77"/>
      <c r="BH113" s="77"/>
      <c r="BI113" s="77"/>
      <c r="BJ113" s="77"/>
      <c r="BK113" s="77">
        <v>39815</v>
      </c>
      <c r="BL113" s="77"/>
      <c r="BM113" s="77"/>
      <c r="BN113" s="77"/>
      <c r="BO113" s="77"/>
      <c r="BP113" s="77"/>
      <c r="BQ113" s="77"/>
      <c r="BR113" s="77"/>
      <c r="BS113" s="77"/>
      <c r="BT113" s="77">
        <v>1565074656</v>
      </c>
      <c r="BU113" s="77"/>
      <c r="BV113" s="77"/>
      <c r="BW113" s="77"/>
      <c r="BX113" s="77"/>
      <c r="BY113" s="77"/>
      <c r="BZ113" s="77"/>
      <c r="CA113" s="77"/>
      <c r="CB113" s="77"/>
      <c r="CC113" s="77"/>
      <c r="CD113" s="77"/>
    </row>
    <row r="114" spans="2:82" x14ac:dyDescent="0.25">
      <c r="B114" s="71" t="s">
        <v>351</v>
      </c>
      <c r="C114" s="71"/>
      <c r="D114" s="71"/>
      <c r="E114" s="71"/>
      <c r="F114" s="71"/>
      <c r="G114" s="71"/>
      <c r="H114" s="72">
        <v>12241</v>
      </c>
      <c r="I114" s="72"/>
      <c r="J114" s="72"/>
      <c r="K114" s="72"/>
      <c r="L114" s="72"/>
      <c r="M114" s="72"/>
      <c r="N114" s="72"/>
      <c r="O114" s="72"/>
      <c r="P114" s="72">
        <v>11774</v>
      </c>
      <c r="Q114" s="72"/>
      <c r="R114" s="72"/>
      <c r="S114" s="72"/>
      <c r="T114" s="72"/>
      <c r="U114" s="72"/>
      <c r="V114" s="72"/>
      <c r="W114" s="72"/>
      <c r="X114" s="72"/>
      <c r="Y114" s="72">
        <v>10083</v>
      </c>
      <c r="Z114" s="72"/>
      <c r="AA114" s="72"/>
      <c r="AB114" s="72"/>
      <c r="AC114" s="72"/>
      <c r="AD114" s="72"/>
      <c r="AE114" s="72"/>
      <c r="AF114" s="72"/>
      <c r="AG114" s="72"/>
      <c r="AH114" s="72">
        <v>7065</v>
      </c>
      <c r="AI114" s="72"/>
      <c r="AJ114" s="72"/>
      <c r="AK114" s="72"/>
      <c r="AL114" s="72"/>
      <c r="AM114" s="72"/>
      <c r="AN114" s="72"/>
      <c r="AO114" s="72"/>
      <c r="AP114" s="72"/>
      <c r="AQ114" s="72">
        <v>3439</v>
      </c>
      <c r="AR114" s="72"/>
      <c r="AS114" s="72"/>
      <c r="AT114" s="72"/>
      <c r="AU114" s="72"/>
      <c r="AV114" s="72"/>
      <c r="AW114" s="72"/>
      <c r="AX114" s="72"/>
      <c r="AY114" s="72"/>
      <c r="AZ114" s="72">
        <v>4030</v>
      </c>
      <c r="BA114" s="72"/>
      <c r="BB114" s="72"/>
      <c r="BC114" s="72"/>
      <c r="BD114" s="72"/>
      <c r="BE114" s="72"/>
      <c r="BF114" s="72"/>
      <c r="BG114" s="72"/>
      <c r="BH114" s="72"/>
      <c r="BI114" s="72"/>
      <c r="BJ114" s="72"/>
      <c r="BK114" s="72">
        <v>48632</v>
      </c>
      <c r="BL114" s="72"/>
      <c r="BM114" s="72"/>
      <c r="BN114" s="72"/>
      <c r="BO114" s="72"/>
      <c r="BP114" s="72"/>
      <c r="BQ114" s="72"/>
      <c r="BR114" s="72"/>
      <c r="BS114" s="72"/>
      <c r="BT114" s="72">
        <v>1973154099</v>
      </c>
      <c r="BU114" s="72"/>
      <c r="BV114" s="72"/>
      <c r="BW114" s="72"/>
      <c r="BX114" s="72"/>
      <c r="BY114" s="72"/>
      <c r="BZ114" s="72"/>
      <c r="CA114" s="72"/>
      <c r="CB114" s="72"/>
      <c r="CC114" s="72"/>
      <c r="CD114" s="72"/>
    </row>
    <row r="115" spans="2:82" x14ac:dyDescent="0.25">
      <c r="B115" s="76" t="s">
        <v>352</v>
      </c>
      <c r="C115" s="76"/>
      <c r="D115" s="76"/>
      <c r="E115" s="76"/>
      <c r="F115" s="76"/>
      <c r="G115" s="76"/>
      <c r="H115" s="77">
        <v>8656</v>
      </c>
      <c r="I115" s="77"/>
      <c r="J115" s="77"/>
      <c r="K115" s="77"/>
      <c r="L115" s="77"/>
      <c r="M115" s="77"/>
      <c r="N115" s="77"/>
      <c r="O115" s="77"/>
      <c r="P115" s="77">
        <v>10197</v>
      </c>
      <c r="Q115" s="77"/>
      <c r="R115" s="77"/>
      <c r="S115" s="77"/>
      <c r="T115" s="77"/>
      <c r="U115" s="77"/>
      <c r="V115" s="77"/>
      <c r="W115" s="77"/>
      <c r="X115" s="77"/>
      <c r="Y115" s="77">
        <v>10080</v>
      </c>
      <c r="Z115" s="77"/>
      <c r="AA115" s="77"/>
      <c r="AB115" s="77"/>
      <c r="AC115" s="77"/>
      <c r="AD115" s="77"/>
      <c r="AE115" s="77"/>
      <c r="AF115" s="77"/>
      <c r="AG115" s="77"/>
      <c r="AH115" s="77">
        <v>8043</v>
      </c>
      <c r="AI115" s="77"/>
      <c r="AJ115" s="77"/>
      <c r="AK115" s="77"/>
      <c r="AL115" s="77"/>
      <c r="AM115" s="77"/>
      <c r="AN115" s="77"/>
      <c r="AO115" s="77"/>
      <c r="AP115" s="77"/>
      <c r="AQ115" s="77">
        <v>4214</v>
      </c>
      <c r="AR115" s="77"/>
      <c r="AS115" s="77"/>
      <c r="AT115" s="77"/>
      <c r="AU115" s="77"/>
      <c r="AV115" s="77"/>
      <c r="AW115" s="77"/>
      <c r="AX115" s="77"/>
      <c r="AY115" s="77"/>
      <c r="AZ115" s="77">
        <v>5528</v>
      </c>
      <c r="BA115" s="77"/>
      <c r="BB115" s="77"/>
      <c r="BC115" s="77"/>
      <c r="BD115" s="77"/>
      <c r="BE115" s="77"/>
      <c r="BF115" s="77"/>
      <c r="BG115" s="77"/>
      <c r="BH115" s="77"/>
      <c r="BI115" s="77"/>
      <c r="BJ115" s="77"/>
      <c r="BK115" s="77">
        <v>46718</v>
      </c>
      <c r="BL115" s="77"/>
      <c r="BM115" s="77"/>
      <c r="BN115" s="77"/>
      <c r="BO115" s="77"/>
      <c r="BP115" s="77"/>
      <c r="BQ115" s="77"/>
      <c r="BR115" s="77"/>
      <c r="BS115" s="77"/>
      <c r="BT115" s="77">
        <v>1938211178</v>
      </c>
      <c r="BU115" s="77"/>
      <c r="BV115" s="77"/>
      <c r="BW115" s="77"/>
      <c r="BX115" s="77"/>
      <c r="BY115" s="77"/>
      <c r="BZ115" s="77"/>
      <c r="CA115" s="77"/>
      <c r="CB115" s="77"/>
      <c r="CC115" s="77"/>
      <c r="CD115" s="77"/>
    </row>
    <row r="116" spans="2:82" x14ac:dyDescent="0.25">
      <c r="B116" s="71" t="s">
        <v>353</v>
      </c>
      <c r="C116" s="71"/>
      <c r="D116" s="71"/>
      <c r="E116" s="71"/>
      <c r="F116" s="71"/>
      <c r="G116" s="71"/>
      <c r="H116" s="72">
        <v>4570</v>
      </c>
      <c r="I116" s="72"/>
      <c r="J116" s="72"/>
      <c r="K116" s="72"/>
      <c r="L116" s="72"/>
      <c r="M116" s="72"/>
      <c r="N116" s="72"/>
      <c r="O116" s="72"/>
      <c r="P116" s="72">
        <v>6245</v>
      </c>
      <c r="Q116" s="72"/>
      <c r="R116" s="72"/>
      <c r="S116" s="72"/>
      <c r="T116" s="72"/>
      <c r="U116" s="72"/>
      <c r="V116" s="72"/>
      <c r="W116" s="72"/>
      <c r="X116" s="72"/>
      <c r="Y116" s="72">
        <v>6747</v>
      </c>
      <c r="Z116" s="72"/>
      <c r="AA116" s="72"/>
      <c r="AB116" s="72"/>
      <c r="AC116" s="72"/>
      <c r="AD116" s="72"/>
      <c r="AE116" s="72"/>
      <c r="AF116" s="72"/>
      <c r="AG116" s="72"/>
      <c r="AH116" s="72">
        <v>5805</v>
      </c>
      <c r="AI116" s="72"/>
      <c r="AJ116" s="72"/>
      <c r="AK116" s="72"/>
      <c r="AL116" s="72"/>
      <c r="AM116" s="72"/>
      <c r="AN116" s="72"/>
      <c r="AO116" s="72"/>
      <c r="AP116" s="72"/>
      <c r="AQ116" s="72">
        <v>3312</v>
      </c>
      <c r="AR116" s="72"/>
      <c r="AS116" s="72"/>
      <c r="AT116" s="72"/>
      <c r="AU116" s="72"/>
      <c r="AV116" s="72"/>
      <c r="AW116" s="72"/>
      <c r="AX116" s="72"/>
      <c r="AY116" s="72"/>
      <c r="AZ116" s="72">
        <v>3926</v>
      </c>
      <c r="BA116" s="72"/>
      <c r="BB116" s="72"/>
      <c r="BC116" s="72"/>
      <c r="BD116" s="72"/>
      <c r="BE116" s="72"/>
      <c r="BF116" s="72"/>
      <c r="BG116" s="72"/>
      <c r="BH116" s="72"/>
      <c r="BI116" s="72"/>
      <c r="BJ116" s="72"/>
      <c r="BK116" s="72">
        <v>30605</v>
      </c>
      <c r="BL116" s="72"/>
      <c r="BM116" s="72"/>
      <c r="BN116" s="72"/>
      <c r="BO116" s="72"/>
      <c r="BP116" s="72"/>
      <c r="BQ116" s="72"/>
      <c r="BR116" s="72"/>
      <c r="BS116" s="72"/>
      <c r="BT116" s="72">
        <v>1258385279</v>
      </c>
      <c r="BU116" s="72"/>
      <c r="BV116" s="72"/>
      <c r="BW116" s="72"/>
      <c r="BX116" s="72"/>
      <c r="BY116" s="72"/>
      <c r="BZ116" s="72"/>
      <c r="CA116" s="72"/>
      <c r="CB116" s="72"/>
      <c r="CC116" s="72"/>
      <c r="CD116" s="72"/>
    </row>
    <row r="117" spans="2:82" x14ac:dyDescent="0.25">
      <c r="B117" s="80" t="s">
        <v>354</v>
      </c>
      <c r="C117" s="80"/>
      <c r="D117" s="80"/>
      <c r="E117" s="80"/>
      <c r="F117" s="80"/>
      <c r="G117" s="80"/>
      <c r="H117" s="81">
        <v>2353</v>
      </c>
      <c r="I117" s="81"/>
      <c r="J117" s="81"/>
      <c r="K117" s="81"/>
      <c r="L117" s="81"/>
      <c r="M117" s="81"/>
      <c r="N117" s="81"/>
      <c r="O117" s="81"/>
      <c r="P117" s="81">
        <v>2859</v>
      </c>
      <c r="Q117" s="81"/>
      <c r="R117" s="81"/>
      <c r="S117" s="81"/>
      <c r="T117" s="81"/>
      <c r="U117" s="81"/>
      <c r="V117" s="81"/>
      <c r="W117" s="81"/>
      <c r="X117" s="81"/>
      <c r="Y117" s="81">
        <v>2820</v>
      </c>
      <c r="Z117" s="81"/>
      <c r="AA117" s="81"/>
      <c r="AB117" s="81"/>
      <c r="AC117" s="81"/>
      <c r="AD117" s="81"/>
      <c r="AE117" s="81"/>
      <c r="AF117" s="81"/>
      <c r="AG117" s="81"/>
      <c r="AH117" s="81">
        <v>2201</v>
      </c>
      <c r="AI117" s="81"/>
      <c r="AJ117" s="81"/>
      <c r="AK117" s="81"/>
      <c r="AL117" s="81"/>
      <c r="AM117" s="81"/>
      <c r="AN117" s="81"/>
      <c r="AO117" s="81"/>
      <c r="AP117" s="81"/>
      <c r="AQ117" s="81">
        <v>1340</v>
      </c>
      <c r="AR117" s="81"/>
      <c r="AS117" s="81"/>
      <c r="AT117" s="81"/>
      <c r="AU117" s="81"/>
      <c r="AV117" s="81"/>
      <c r="AW117" s="81"/>
      <c r="AX117" s="81"/>
      <c r="AY117" s="81"/>
      <c r="AZ117" s="81">
        <v>1544</v>
      </c>
      <c r="BA117" s="81"/>
      <c r="BB117" s="81"/>
      <c r="BC117" s="81"/>
      <c r="BD117" s="81"/>
      <c r="BE117" s="81"/>
      <c r="BF117" s="81"/>
      <c r="BG117" s="81"/>
      <c r="BH117" s="81"/>
      <c r="BI117" s="81"/>
      <c r="BJ117" s="81"/>
      <c r="BK117" s="81">
        <v>13117</v>
      </c>
      <c r="BL117" s="81"/>
      <c r="BM117" s="81"/>
      <c r="BN117" s="81"/>
      <c r="BO117" s="81"/>
      <c r="BP117" s="81"/>
      <c r="BQ117" s="81"/>
      <c r="BR117" s="81"/>
      <c r="BS117" s="81"/>
      <c r="BT117" s="81">
        <v>487536424</v>
      </c>
      <c r="BU117" s="81"/>
      <c r="BV117" s="81"/>
      <c r="BW117" s="81"/>
      <c r="BX117" s="81"/>
      <c r="BY117" s="81"/>
      <c r="BZ117" s="81"/>
      <c r="CA117" s="81"/>
      <c r="CB117" s="81"/>
      <c r="CC117" s="81"/>
      <c r="CD117" s="81"/>
    </row>
    <row r="118" spans="2:82" x14ac:dyDescent="0.25">
      <c r="B118" s="83" t="s">
        <v>355</v>
      </c>
      <c r="C118" s="83"/>
      <c r="D118" s="83"/>
      <c r="E118" s="83"/>
      <c r="F118" s="83"/>
      <c r="G118" s="91"/>
      <c r="H118" s="92">
        <v>111261</v>
      </c>
      <c r="I118" s="84"/>
      <c r="J118" s="84"/>
      <c r="K118" s="84"/>
      <c r="L118" s="84"/>
      <c r="M118" s="84"/>
      <c r="N118" s="84"/>
      <c r="O118" s="84"/>
      <c r="P118" s="84">
        <v>68998</v>
      </c>
      <c r="Q118" s="84"/>
      <c r="R118" s="84"/>
      <c r="S118" s="84"/>
      <c r="T118" s="84"/>
      <c r="U118" s="84"/>
      <c r="V118" s="84"/>
      <c r="W118" s="84"/>
      <c r="X118" s="84"/>
      <c r="Y118" s="84">
        <v>51783</v>
      </c>
      <c r="Z118" s="84"/>
      <c r="AA118" s="84"/>
      <c r="AB118" s="84"/>
      <c r="AC118" s="84"/>
      <c r="AD118" s="84"/>
      <c r="AE118" s="84"/>
      <c r="AF118" s="84"/>
      <c r="AG118" s="84"/>
      <c r="AH118" s="84">
        <v>34167</v>
      </c>
      <c r="AI118" s="84"/>
      <c r="AJ118" s="84"/>
      <c r="AK118" s="84"/>
      <c r="AL118" s="84"/>
      <c r="AM118" s="84"/>
      <c r="AN118" s="84"/>
      <c r="AO118" s="84"/>
      <c r="AP118" s="84"/>
      <c r="AQ118" s="84">
        <v>15536</v>
      </c>
      <c r="AR118" s="84"/>
      <c r="AS118" s="84"/>
      <c r="AT118" s="84"/>
      <c r="AU118" s="84"/>
      <c r="AV118" s="84"/>
      <c r="AW118" s="84"/>
      <c r="AX118" s="84"/>
      <c r="AY118" s="84"/>
      <c r="AZ118" s="84">
        <v>16206</v>
      </c>
      <c r="BA118" s="84"/>
      <c r="BB118" s="84"/>
      <c r="BC118" s="84"/>
      <c r="BD118" s="84"/>
      <c r="BE118" s="84"/>
      <c r="BF118" s="84"/>
      <c r="BG118" s="84"/>
      <c r="BH118" s="84"/>
      <c r="BI118" s="84"/>
      <c r="BJ118" s="93"/>
      <c r="BK118" s="92">
        <v>297951</v>
      </c>
      <c r="BL118" s="84"/>
      <c r="BM118" s="84"/>
      <c r="BN118" s="84"/>
      <c r="BO118" s="84"/>
      <c r="BP118" s="84"/>
      <c r="BQ118" s="84"/>
      <c r="BR118" s="84"/>
      <c r="BS118" s="93"/>
      <c r="BT118" s="94">
        <v>11403577694</v>
      </c>
      <c r="BU118" s="85"/>
      <c r="BV118" s="85"/>
      <c r="BW118" s="85"/>
      <c r="BX118" s="85"/>
      <c r="BY118" s="85"/>
      <c r="BZ118" s="85"/>
      <c r="CA118" s="85"/>
      <c r="CB118" s="85"/>
      <c r="CC118" s="85"/>
      <c r="CD118" s="85"/>
    </row>
    <row r="119" spans="2:82" x14ac:dyDescent="0.25">
      <c r="B119" s="55" t="s">
        <v>356</v>
      </c>
      <c r="C119" s="53"/>
      <c r="D119" s="53"/>
      <c r="E119" s="53"/>
      <c r="F119" s="53"/>
      <c r="G119" s="53"/>
      <c r="H119" s="53"/>
      <c r="I119" s="53"/>
      <c r="J119" s="53"/>
      <c r="K119" s="53"/>
      <c r="L119" s="53"/>
      <c r="M119" s="53"/>
      <c r="N119" s="53"/>
      <c r="O119" s="53"/>
      <c r="P119" s="53"/>
      <c r="Q119" s="53"/>
      <c r="R119" s="53"/>
      <c r="S119" s="53"/>
      <c r="T119" s="53"/>
      <c r="U119" s="53"/>
      <c r="V119" s="53"/>
      <c r="W119" s="53"/>
      <c r="X119" s="53"/>
      <c r="Y119" s="53"/>
      <c r="Z119" s="53"/>
      <c r="AA119" s="53"/>
      <c r="AB119" s="53"/>
      <c r="AC119" s="53"/>
      <c r="AD119" s="53"/>
      <c r="AE119" s="53"/>
      <c r="AF119" s="53"/>
      <c r="AG119" s="53"/>
      <c r="AH119" s="53"/>
      <c r="AI119" s="53"/>
      <c r="AJ119" s="53"/>
      <c r="AK119" s="53"/>
      <c r="AL119" s="53"/>
      <c r="AM119" s="53"/>
      <c r="AN119" s="53"/>
      <c r="AO119" s="53"/>
      <c r="AP119" s="53"/>
      <c r="AQ119" s="53"/>
      <c r="AR119" s="53"/>
      <c r="AS119" s="53"/>
      <c r="AT119" s="53"/>
      <c r="AU119" s="53"/>
      <c r="AV119" s="53"/>
      <c r="AW119" s="53"/>
      <c r="AX119" s="53"/>
      <c r="AY119" s="53"/>
      <c r="AZ119" s="53"/>
      <c r="BA119" s="53"/>
      <c r="BB119" s="53"/>
      <c r="BC119" s="53"/>
      <c r="BD119" s="53"/>
      <c r="BE119" s="53"/>
      <c r="BF119" s="53"/>
      <c r="BG119" s="53"/>
      <c r="BH119" s="53"/>
      <c r="BI119" s="53"/>
      <c r="BJ119" s="53"/>
      <c r="BK119" s="53"/>
      <c r="BL119" s="53"/>
      <c r="BM119" s="53"/>
      <c r="BN119" s="53"/>
      <c r="BO119" s="53"/>
      <c r="BP119" s="53"/>
      <c r="BQ119" s="53"/>
      <c r="BR119" s="53"/>
      <c r="BS119" s="53"/>
      <c r="BT119" s="53"/>
      <c r="BU119" s="53"/>
      <c r="BV119" s="53"/>
      <c r="BW119" s="53"/>
      <c r="BX119" s="53"/>
      <c r="BY119" s="53"/>
      <c r="BZ119" s="53"/>
      <c r="CA119" s="53"/>
      <c r="CB119" s="53"/>
      <c r="CC119" s="53"/>
      <c r="CD119" s="53"/>
    </row>
    <row r="120" spans="2:82" x14ac:dyDescent="0.25">
      <c r="B120" s="56" t="s">
        <v>357</v>
      </c>
      <c r="C120" s="53"/>
      <c r="D120" s="53"/>
      <c r="E120" s="53"/>
      <c r="F120" s="53"/>
      <c r="G120" s="53"/>
      <c r="H120" s="53"/>
      <c r="I120" s="53"/>
      <c r="J120" s="53"/>
      <c r="K120" s="53"/>
      <c r="L120" s="53"/>
      <c r="M120" s="53"/>
      <c r="N120" s="53"/>
      <c r="O120" s="53"/>
      <c r="P120" s="53"/>
      <c r="Q120" s="53"/>
      <c r="R120" s="53"/>
      <c r="S120" s="53"/>
      <c r="T120" s="53"/>
      <c r="U120" s="53"/>
      <c r="V120" s="53"/>
      <c r="W120" s="53"/>
      <c r="X120" s="53"/>
      <c r="Y120" s="53"/>
      <c r="Z120" s="53"/>
      <c r="AA120" s="53"/>
      <c r="AB120" s="53"/>
      <c r="AC120" s="53"/>
      <c r="AD120" s="53"/>
      <c r="AE120" s="53"/>
      <c r="AF120" s="53"/>
      <c r="AG120" s="53"/>
      <c r="AH120" s="53"/>
      <c r="AI120" s="53"/>
      <c r="AJ120" s="53"/>
      <c r="AK120" s="53"/>
      <c r="AL120" s="53"/>
      <c r="AM120" s="53"/>
      <c r="AN120" s="53"/>
      <c r="AO120" s="53"/>
      <c r="AP120" s="53"/>
      <c r="AQ120" s="53"/>
      <c r="AR120" s="53"/>
      <c r="AS120" s="53"/>
      <c r="AT120" s="53"/>
      <c r="AU120" s="53"/>
      <c r="AV120" s="53"/>
      <c r="AW120" s="53"/>
      <c r="AX120" s="53"/>
      <c r="AY120" s="53"/>
      <c r="AZ120" s="53"/>
      <c r="BA120" s="53"/>
      <c r="BB120" s="53"/>
      <c r="BC120" s="53"/>
      <c r="BD120" s="53"/>
      <c r="BE120" s="53"/>
      <c r="BF120" s="53"/>
      <c r="BG120" s="53"/>
      <c r="BH120" s="53"/>
      <c r="BI120" s="53"/>
      <c r="BJ120" s="53"/>
      <c r="BK120" s="53"/>
      <c r="BL120" s="53"/>
      <c r="BM120" s="53"/>
      <c r="BN120" s="53"/>
      <c r="BO120" s="53"/>
      <c r="BP120" s="53"/>
      <c r="BQ120" s="53"/>
      <c r="BR120" s="53"/>
      <c r="BS120" s="53"/>
      <c r="BT120" s="53"/>
      <c r="BU120" s="53"/>
      <c r="BV120" s="53"/>
      <c r="BW120" s="53"/>
      <c r="BX120" s="53"/>
      <c r="BY120" s="53"/>
      <c r="BZ120" s="53"/>
      <c r="CA120" s="53"/>
      <c r="CB120" s="53"/>
      <c r="CC120" s="53"/>
      <c r="CD120" s="53"/>
    </row>
    <row r="121" spans="2:82" ht="16.5" x14ac:dyDescent="0.25">
      <c r="B121" s="54" t="s">
        <v>365</v>
      </c>
      <c r="C121" s="53"/>
      <c r="D121" s="53"/>
      <c r="E121" s="53"/>
      <c r="F121" s="53"/>
      <c r="G121" s="53"/>
      <c r="H121" s="53"/>
      <c r="I121" s="53"/>
      <c r="J121" s="53"/>
      <c r="K121" s="53"/>
      <c r="L121" s="53"/>
      <c r="M121" s="53"/>
      <c r="N121" s="53"/>
      <c r="O121" s="53"/>
      <c r="P121" s="53"/>
      <c r="Q121" s="53"/>
      <c r="R121" s="53"/>
      <c r="S121" s="53"/>
      <c r="T121" s="53"/>
      <c r="U121" s="53"/>
      <c r="V121" s="53"/>
      <c r="W121" s="53"/>
      <c r="X121" s="53"/>
      <c r="Y121" s="53"/>
      <c r="Z121" s="53"/>
      <c r="AA121" s="53"/>
      <c r="AB121" s="53"/>
      <c r="AC121" s="53"/>
      <c r="AD121" s="53"/>
      <c r="AE121" s="53"/>
      <c r="AF121" s="53"/>
      <c r="AG121" s="53"/>
      <c r="AH121" s="53"/>
      <c r="AI121" s="53"/>
      <c r="AJ121" s="53"/>
      <c r="AK121" s="53"/>
      <c r="AL121" s="53"/>
      <c r="AM121" s="53"/>
      <c r="AN121" s="53"/>
      <c r="AO121" s="53"/>
      <c r="AP121" s="53"/>
      <c r="AQ121" s="53"/>
      <c r="AR121" s="53"/>
      <c r="AS121" s="53"/>
      <c r="AT121" s="53"/>
      <c r="AU121" s="53"/>
      <c r="AV121" s="53"/>
      <c r="AW121" s="53"/>
      <c r="AX121" s="53"/>
      <c r="AY121" s="53"/>
      <c r="AZ121" s="53"/>
      <c r="BA121" s="53"/>
      <c r="BB121" s="53"/>
      <c r="BC121" s="53"/>
      <c r="BD121" s="53"/>
      <c r="BE121" s="53"/>
      <c r="BF121" s="53"/>
      <c r="BG121" s="53"/>
      <c r="BH121" s="53"/>
      <c r="BI121" s="53"/>
      <c r="BJ121" s="53"/>
      <c r="BK121" s="53"/>
      <c r="BL121" s="53"/>
      <c r="BM121" s="53"/>
      <c r="BN121" s="53"/>
      <c r="BO121" s="53"/>
      <c r="BP121" s="53"/>
      <c r="BQ121" s="53"/>
      <c r="BR121" s="53"/>
      <c r="BS121" s="53"/>
      <c r="BT121" s="53"/>
      <c r="BU121" s="53"/>
      <c r="BV121" s="53"/>
      <c r="BW121" s="53"/>
      <c r="BX121" s="53"/>
      <c r="BY121" s="53"/>
      <c r="BZ121" s="53"/>
      <c r="CA121" s="53"/>
      <c r="CB121" s="53"/>
      <c r="CC121" s="53"/>
      <c r="CD121" s="53"/>
    </row>
    <row r="122" spans="2:82" ht="15" customHeight="1" x14ac:dyDescent="0.25">
      <c r="B122" s="57"/>
      <c r="C122" s="57"/>
      <c r="D122" s="57"/>
      <c r="E122" s="57"/>
      <c r="F122" s="57"/>
      <c r="G122" s="58"/>
      <c r="H122" s="59" t="s">
        <v>334</v>
      </c>
      <c r="I122" s="60"/>
      <c r="J122" s="60"/>
      <c r="K122" s="60"/>
      <c r="L122" s="60"/>
      <c r="M122" s="60"/>
      <c r="N122" s="60"/>
      <c r="O122" s="60"/>
      <c r="P122" s="60"/>
      <c r="Q122" s="60"/>
      <c r="R122" s="60"/>
      <c r="S122" s="60"/>
      <c r="T122" s="60"/>
      <c r="U122" s="60"/>
      <c r="V122" s="60"/>
      <c r="W122" s="60"/>
      <c r="X122" s="60"/>
      <c r="Y122" s="60"/>
      <c r="Z122" s="60"/>
      <c r="AA122" s="60"/>
      <c r="AB122" s="60"/>
      <c r="AC122" s="60"/>
      <c r="AD122" s="60"/>
      <c r="AE122" s="60"/>
      <c r="AF122" s="60"/>
      <c r="AG122" s="60"/>
      <c r="AH122" s="60"/>
      <c r="AI122" s="60"/>
      <c r="AJ122" s="60"/>
      <c r="AK122" s="60"/>
      <c r="AL122" s="60"/>
      <c r="AM122" s="60"/>
      <c r="AN122" s="60"/>
      <c r="AO122" s="60"/>
      <c r="AP122" s="60"/>
      <c r="AQ122" s="60"/>
      <c r="AR122" s="60"/>
      <c r="AS122" s="60"/>
      <c r="AT122" s="60"/>
      <c r="AU122" s="60"/>
      <c r="AV122" s="60"/>
      <c r="AW122" s="60"/>
      <c r="AX122" s="60"/>
      <c r="AY122" s="60"/>
      <c r="AZ122" s="60"/>
      <c r="BA122" s="60"/>
      <c r="BB122" s="60"/>
      <c r="BC122" s="60"/>
      <c r="BD122" s="60"/>
      <c r="BE122" s="60"/>
      <c r="BF122" s="60"/>
      <c r="BG122" s="60"/>
      <c r="BH122" s="60"/>
      <c r="BI122" s="60"/>
      <c r="BJ122" s="61"/>
      <c r="BK122" s="62"/>
      <c r="BL122" s="57"/>
      <c r="BM122" s="57"/>
      <c r="BN122" s="57"/>
      <c r="BO122" s="57"/>
      <c r="BP122" s="57"/>
      <c r="BQ122" s="57"/>
      <c r="BR122" s="57"/>
      <c r="BS122" s="58"/>
      <c r="BT122" s="63" t="s">
        <v>335</v>
      </c>
      <c r="BU122" s="64"/>
      <c r="BV122" s="64"/>
      <c r="BW122" s="64"/>
      <c r="BX122" s="64"/>
      <c r="BY122" s="64"/>
      <c r="BZ122" s="64"/>
      <c r="CA122" s="64"/>
      <c r="CB122" s="64"/>
      <c r="CC122" s="64"/>
      <c r="CD122" s="64"/>
    </row>
    <row r="123" spans="2:82" x14ac:dyDescent="0.25">
      <c r="B123" s="65" t="s">
        <v>336</v>
      </c>
      <c r="C123" s="65"/>
      <c r="D123" s="65"/>
      <c r="E123" s="65"/>
      <c r="F123" s="65"/>
      <c r="G123" s="66"/>
      <c r="H123" s="67" t="s">
        <v>337</v>
      </c>
      <c r="I123" s="68"/>
      <c r="J123" s="68"/>
      <c r="K123" s="68"/>
      <c r="L123" s="68"/>
      <c r="M123" s="68"/>
      <c r="N123" s="68"/>
      <c r="O123" s="69"/>
      <c r="P123" s="67" t="s">
        <v>338</v>
      </c>
      <c r="Q123" s="68"/>
      <c r="R123" s="68"/>
      <c r="S123" s="68"/>
      <c r="T123" s="68"/>
      <c r="U123" s="68"/>
      <c r="V123" s="68"/>
      <c r="W123" s="68"/>
      <c r="X123" s="69"/>
      <c r="Y123" s="67" t="s">
        <v>339</v>
      </c>
      <c r="Z123" s="68"/>
      <c r="AA123" s="68"/>
      <c r="AB123" s="68"/>
      <c r="AC123" s="68"/>
      <c r="AD123" s="68"/>
      <c r="AE123" s="68"/>
      <c r="AF123" s="68"/>
      <c r="AG123" s="69"/>
      <c r="AH123" s="67" t="s">
        <v>340</v>
      </c>
      <c r="AI123" s="68"/>
      <c r="AJ123" s="68"/>
      <c r="AK123" s="68"/>
      <c r="AL123" s="68"/>
      <c r="AM123" s="68"/>
      <c r="AN123" s="68"/>
      <c r="AO123" s="68"/>
      <c r="AP123" s="69"/>
      <c r="AQ123" s="67" t="s">
        <v>341</v>
      </c>
      <c r="AR123" s="68"/>
      <c r="AS123" s="68"/>
      <c r="AT123" s="68"/>
      <c r="AU123" s="68"/>
      <c r="AV123" s="68"/>
      <c r="AW123" s="68"/>
      <c r="AX123" s="68"/>
      <c r="AY123" s="69"/>
      <c r="AZ123" s="67" t="s">
        <v>342</v>
      </c>
      <c r="BA123" s="68"/>
      <c r="BB123" s="68"/>
      <c r="BC123" s="68"/>
      <c r="BD123" s="68"/>
      <c r="BE123" s="68"/>
      <c r="BF123" s="68"/>
      <c r="BG123" s="68"/>
      <c r="BH123" s="68"/>
      <c r="BI123" s="68"/>
      <c r="BJ123" s="69"/>
      <c r="BK123" s="63" t="s">
        <v>335</v>
      </c>
      <c r="BL123" s="64"/>
      <c r="BM123" s="64"/>
      <c r="BN123" s="64"/>
      <c r="BO123" s="64"/>
      <c r="BP123" s="64"/>
      <c r="BQ123" s="64"/>
      <c r="BR123" s="64"/>
      <c r="BS123" s="70"/>
      <c r="BT123" s="63" t="s">
        <v>343</v>
      </c>
      <c r="BU123" s="64"/>
      <c r="BV123" s="64"/>
      <c r="BW123" s="64"/>
      <c r="BX123" s="64"/>
      <c r="BY123" s="64"/>
      <c r="BZ123" s="64"/>
      <c r="CA123" s="64"/>
      <c r="CB123" s="64"/>
      <c r="CC123" s="64"/>
      <c r="CD123" s="64"/>
    </row>
    <row r="124" spans="2:82" x14ac:dyDescent="0.25">
      <c r="B124" s="71" t="s">
        <v>344</v>
      </c>
      <c r="C124" s="71"/>
      <c r="D124" s="71"/>
      <c r="E124" s="71"/>
      <c r="F124" s="71"/>
      <c r="G124" s="71"/>
      <c r="H124" s="72">
        <v>4498</v>
      </c>
      <c r="I124" s="72"/>
      <c r="J124" s="72"/>
      <c r="K124" s="72"/>
      <c r="L124" s="72"/>
      <c r="M124" s="72"/>
      <c r="N124" s="72"/>
      <c r="O124" s="72"/>
      <c r="P124" s="73">
        <v>24</v>
      </c>
      <c r="Q124" s="73"/>
      <c r="R124" s="73"/>
      <c r="S124" s="73"/>
      <c r="T124" s="73"/>
      <c r="U124" s="73"/>
      <c r="V124" s="73"/>
      <c r="W124" s="73"/>
      <c r="X124" s="73"/>
      <c r="Y124" s="74" t="s">
        <v>345</v>
      </c>
      <c r="Z124" s="74"/>
      <c r="AA124" s="74"/>
      <c r="AB124" s="74"/>
      <c r="AC124" s="74"/>
      <c r="AD124" s="74"/>
      <c r="AE124" s="74"/>
      <c r="AF124" s="74"/>
      <c r="AG124" s="74"/>
      <c r="AH124" s="74" t="s">
        <v>345</v>
      </c>
      <c r="AI124" s="74"/>
      <c r="AJ124" s="74"/>
      <c r="AK124" s="74"/>
      <c r="AL124" s="74"/>
      <c r="AM124" s="74"/>
      <c r="AN124" s="74"/>
      <c r="AO124" s="74"/>
      <c r="AP124" s="74"/>
      <c r="AQ124" s="74" t="s">
        <v>345</v>
      </c>
      <c r="AR124" s="74"/>
      <c r="AS124" s="74"/>
      <c r="AT124" s="74"/>
      <c r="AU124" s="74"/>
      <c r="AV124" s="74"/>
      <c r="AW124" s="74"/>
      <c r="AX124" s="74"/>
      <c r="AY124" s="74"/>
      <c r="AZ124" s="74" t="s">
        <v>345</v>
      </c>
      <c r="BA124" s="74"/>
      <c r="BB124" s="74"/>
      <c r="BC124" s="74"/>
      <c r="BD124" s="74"/>
      <c r="BE124" s="74"/>
      <c r="BF124" s="74"/>
      <c r="BG124" s="74"/>
      <c r="BH124" s="74"/>
      <c r="BI124" s="74"/>
      <c r="BJ124" s="74"/>
      <c r="BK124" s="72">
        <v>4522</v>
      </c>
      <c r="BL124" s="72"/>
      <c r="BM124" s="72"/>
      <c r="BN124" s="72"/>
      <c r="BO124" s="72"/>
      <c r="BP124" s="72"/>
      <c r="BQ124" s="72"/>
      <c r="BR124" s="72"/>
      <c r="BS124" s="72"/>
      <c r="BT124" s="75">
        <v>156900531</v>
      </c>
      <c r="BU124" s="75"/>
      <c r="BV124" s="75"/>
      <c r="BW124" s="75"/>
      <c r="BX124" s="75"/>
      <c r="BY124" s="75"/>
      <c r="BZ124" s="75"/>
      <c r="CA124" s="75"/>
      <c r="CB124" s="75"/>
      <c r="CC124" s="75"/>
      <c r="CD124" s="75"/>
    </row>
    <row r="125" spans="2:82" x14ac:dyDescent="0.25">
      <c r="B125" s="76" t="s">
        <v>346</v>
      </c>
      <c r="C125" s="76"/>
      <c r="D125" s="76"/>
      <c r="E125" s="76"/>
      <c r="F125" s="76"/>
      <c r="G125" s="76"/>
      <c r="H125" s="77">
        <v>12331</v>
      </c>
      <c r="I125" s="77"/>
      <c r="J125" s="77"/>
      <c r="K125" s="77"/>
      <c r="L125" s="77"/>
      <c r="M125" s="77"/>
      <c r="N125" s="77"/>
      <c r="O125" s="77"/>
      <c r="P125" s="77">
        <v>2081</v>
      </c>
      <c r="Q125" s="77"/>
      <c r="R125" s="77"/>
      <c r="S125" s="77"/>
      <c r="T125" s="77"/>
      <c r="U125" s="77"/>
      <c r="V125" s="77"/>
      <c r="W125" s="77"/>
      <c r="X125" s="77"/>
      <c r="Y125" s="78">
        <v>83</v>
      </c>
      <c r="Z125" s="78"/>
      <c r="AA125" s="78"/>
      <c r="AB125" s="78"/>
      <c r="AC125" s="78"/>
      <c r="AD125" s="78"/>
      <c r="AE125" s="78"/>
      <c r="AF125" s="78"/>
      <c r="AG125" s="78"/>
      <c r="AH125" s="79" t="s">
        <v>345</v>
      </c>
      <c r="AI125" s="79"/>
      <c r="AJ125" s="79"/>
      <c r="AK125" s="79"/>
      <c r="AL125" s="79"/>
      <c r="AM125" s="79"/>
      <c r="AN125" s="79"/>
      <c r="AO125" s="79"/>
      <c r="AP125" s="79"/>
      <c r="AQ125" s="79" t="s">
        <v>345</v>
      </c>
      <c r="AR125" s="79"/>
      <c r="AS125" s="79"/>
      <c r="AT125" s="79"/>
      <c r="AU125" s="79"/>
      <c r="AV125" s="79"/>
      <c r="AW125" s="79"/>
      <c r="AX125" s="79"/>
      <c r="AY125" s="79"/>
      <c r="AZ125" s="79" t="s">
        <v>345</v>
      </c>
      <c r="BA125" s="79"/>
      <c r="BB125" s="79"/>
      <c r="BC125" s="79"/>
      <c r="BD125" s="79"/>
      <c r="BE125" s="79"/>
      <c r="BF125" s="79"/>
      <c r="BG125" s="79"/>
      <c r="BH125" s="79"/>
      <c r="BI125" s="79"/>
      <c r="BJ125" s="79"/>
      <c r="BK125" s="77">
        <v>14495</v>
      </c>
      <c r="BL125" s="77"/>
      <c r="BM125" s="77"/>
      <c r="BN125" s="77"/>
      <c r="BO125" s="77"/>
      <c r="BP125" s="77"/>
      <c r="BQ125" s="77"/>
      <c r="BR125" s="77"/>
      <c r="BS125" s="77"/>
      <c r="BT125" s="77">
        <v>661341162</v>
      </c>
      <c r="BU125" s="77"/>
      <c r="BV125" s="77"/>
      <c r="BW125" s="77"/>
      <c r="BX125" s="77"/>
      <c r="BY125" s="77"/>
      <c r="BZ125" s="77"/>
      <c r="CA125" s="77"/>
      <c r="CB125" s="77"/>
      <c r="CC125" s="77"/>
      <c r="CD125" s="77"/>
    </row>
    <row r="126" spans="2:82" x14ac:dyDescent="0.25">
      <c r="B126" s="71" t="s">
        <v>347</v>
      </c>
      <c r="C126" s="71"/>
      <c r="D126" s="71"/>
      <c r="E126" s="71"/>
      <c r="F126" s="71"/>
      <c r="G126" s="71"/>
      <c r="H126" s="72">
        <v>12619</v>
      </c>
      <c r="I126" s="72"/>
      <c r="J126" s="72"/>
      <c r="K126" s="72"/>
      <c r="L126" s="72"/>
      <c r="M126" s="72"/>
      <c r="N126" s="72"/>
      <c r="O126" s="72"/>
      <c r="P126" s="72">
        <v>7257</v>
      </c>
      <c r="Q126" s="72"/>
      <c r="R126" s="72"/>
      <c r="S126" s="72"/>
      <c r="T126" s="72"/>
      <c r="U126" s="72"/>
      <c r="V126" s="72"/>
      <c r="W126" s="72"/>
      <c r="X126" s="72"/>
      <c r="Y126" s="72">
        <v>2080</v>
      </c>
      <c r="Z126" s="72"/>
      <c r="AA126" s="72"/>
      <c r="AB126" s="72"/>
      <c r="AC126" s="72"/>
      <c r="AD126" s="72"/>
      <c r="AE126" s="72"/>
      <c r="AF126" s="72"/>
      <c r="AG126" s="72"/>
      <c r="AH126" s="73">
        <v>112</v>
      </c>
      <c r="AI126" s="73"/>
      <c r="AJ126" s="73"/>
      <c r="AK126" s="73"/>
      <c r="AL126" s="73"/>
      <c r="AM126" s="73"/>
      <c r="AN126" s="73"/>
      <c r="AO126" s="73"/>
      <c r="AP126" s="73"/>
      <c r="AQ126" s="74" t="s">
        <v>345</v>
      </c>
      <c r="AR126" s="74"/>
      <c r="AS126" s="74"/>
      <c r="AT126" s="74"/>
      <c r="AU126" s="74"/>
      <c r="AV126" s="74"/>
      <c r="AW126" s="74"/>
      <c r="AX126" s="74"/>
      <c r="AY126" s="74"/>
      <c r="AZ126" s="74" t="s">
        <v>345</v>
      </c>
      <c r="BA126" s="74"/>
      <c r="BB126" s="74"/>
      <c r="BC126" s="74"/>
      <c r="BD126" s="74"/>
      <c r="BE126" s="74"/>
      <c r="BF126" s="74"/>
      <c r="BG126" s="74"/>
      <c r="BH126" s="74"/>
      <c r="BI126" s="74"/>
      <c r="BJ126" s="74"/>
      <c r="BK126" s="72">
        <v>22068</v>
      </c>
      <c r="BL126" s="72"/>
      <c r="BM126" s="72"/>
      <c r="BN126" s="72"/>
      <c r="BO126" s="72"/>
      <c r="BP126" s="72"/>
      <c r="BQ126" s="72"/>
      <c r="BR126" s="72"/>
      <c r="BS126" s="72"/>
      <c r="BT126" s="72">
        <v>1260207937</v>
      </c>
      <c r="BU126" s="72"/>
      <c r="BV126" s="72"/>
      <c r="BW126" s="72"/>
      <c r="BX126" s="72"/>
      <c r="BY126" s="72"/>
      <c r="BZ126" s="72"/>
      <c r="CA126" s="72"/>
      <c r="CB126" s="72"/>
      <c r="CC126" s="72"/>
      <c r="CD126" s="72"/>
    </row>
    <row r="127" spans="2:82" x14ac:dyDescent="0.25">
      <c r="B127" s="76" t="s">
        <v>348</v>
      </c>
      <c r="C127" s="76"/>
      <c r="D127" s="76"/>
      <c r="E127" s="76"/>
      <c r="F127" s="76"/>
      <c r="G127" s="76"/>
      <c r="H127" s="77">
        <v>9545</v>
      </c>
      <c r="I127" s="77"/>
      <c r="J127" s="77"/>
      <c r="K127" s="77"/>
      <c r="L127" s="77"/>
      <c r="M127" s="77"/>
      <c r="N127" s="77"/>
      <c r="O127" s="77"/>
      <c r="P127" s="77">
        <v>7604</v>
      </c>
      <c r="Q127" s="77"/>
      <c r="R127" s="77"/>
      <c r="S127" s="77"/>
      <c r="T127" s="77"/>
      <c r="U127" s="77"/>
      <c r="V127" s="77"/>
      <c r="W127" s="77"/>
      <c r="X127" s="77"/>
      <c r="Y127" s="77">
        <v>5327</v>
      </c>
      <c r="Z127" s="77"/>
      <c r="AA127" s="77"/>
      <c r="AB127" s="77"/>
      <c r="AC127" s="77"/>
      <c r="AD127" s="77"/>
      <c r="AE127" s="77"/>
      <c r="AF127" s="77"/>
      <c r="AG127" s="77"/>
      <c r="AH127" s="77">
        <v>1617</v>
      </c>
      <c r="AI127" s="77"/>
      <c r="AJ127" s="77"/>
      <c r="AK127" s="77"/>
      <c r="AL127" s="77"/>
      <c r="AM127" s="77"/>
      <c r="AN127" s="77"/>
      <c r="AO127" s="77"/>
      <c r="AP127" s="77"/>
      <c r="AQ127" s="78">
        <v>101</v>
      </c>
      <c r="AR127" s="78"/>
      <c r="AS127" s="78"/>
      <c r="AT127" s="78"/>
      <c r="AU127" s="78"/>
      <c r="AV127" s="78"/>
      <c r="AW127" s="78"/>
      <c r="AX127" s="78"/>
      <c r="AY127" s="78"/>
      <c r="AZ127" s="79" t="s">
        <v>345</v>
      </c>
      <c r="BA127" s="79"/>
      <c r="BB127" s="79"/>
      <c r="BC127" s="79"/>
      <c r="BD127" s="79"/>
      <c r="BE127" s="79"/>
      <c r="BF127" s="79"/>
      <c r="BG127" s="79"/>
      <c r="BH127" s="79"/>
      <c r="BI127" s="79"/>
      <c r="BJ127" s="79"/>
      <c r="BK127" s="77">
        <v>24194</v>
      </c>
      <c r="BL127" s="77"/>
      <c r="BM127" s="77"/>
      <c r="BN127" s="77"/>
      <c r="BO127" s="77"/>
      <c r="BP127" s="77"/>
      <c r="BQ127" s="77"/>
      <c r="BR127" s="77"/>
      <c r="BS127" s="77"/>
      <c r="BT127" s="77">
        <v>1586883320</v>
      </c>
      <c r="BU127" s="77"/>
      <c r="BV127" s="77"/>
      <c r="BW127" s="77"/>
      <c r="BX127" s="77"/>
      <c r="BY127" s="77"/>
      <c r="BZ127" s="77"/>
      <c r="CA127" s="77"/>
      <c r="CB127" s="77"/>
      <c r="CC127" s="77"/>
      <c r="CD127" s="77"/>
    </row>
    <row r="128" spans="2:82" x14ac:dyDescent="0.25">
      <c r="B128" s="71" t="s">
        <v>349</v>
      </c>
      <c r="C128" s="71"/>
      <c r="D128" s="71"/>
      <c r="E128" s="71"/>
      <c r="F128" s="71"/>
      <c r="G128" s="71"/>
      <c r="H128" s="72">
        <v>7424</v>
      </c>
      <c r="I128" s="72"/>
      <c r="J128" s="72"/>
      <c r="K128" s="72"/>
      <c r="L128" s="72"/>
      <c r="M128" s="72"/>
      <c r="N128" s="72"/>
      <c r="O128" s="72"/>
      <c r="P128" s="72">
        <v>6749</v>
      </c>
      <c r="Q128" s="72"/>
      <c r="R128" s="72"/>
      <c r="S128" s="72"/>
      <c r="T128" s="72"/>
      <c r="U128" s="72"/>
      <c r="V128" s="72"/>
      <c r="W128" s="72"/>
      <c r="X128" s="72"/>
      <c r="Y128" s="72">
        <v>6023</v>
      </c>
      <c r="Z128" s="72"/>
      <c r="AA128" s="72"/>
      <c r="AB128" s="72"/>
      <c r="AC128" s="72"/>
      <c r="AD128" s="72"/>
      <c r="AE128" s="72"/>
      <c r="AF128" s="72"/>
      <c r="AG128" s="72"/>
      <c r="AH128" s="72">
        <v>3841</v>
      </c>
      <c r="AI128" s="72"/>
      <c r="AJ128" s="72"/>
      <c r="AK128" s="72"/>
      <c r="AL128" s="72"/>
      <c r="AM128" s="72"/>
      <c r="AN128" s="72"/>
      <c r="AO128" s="72"/>
      <c r="AP128" s="72"/>
      <c r="AQ128" s="72">
        <v>1012</v>
      </c>
      <c r="AR128" s="72"/>
      <c r="AS128" s="72"/>
      <c r="AT128" s="72"/>
      <c r="AU128" s="72"/>
      <c r="AV128" s="72"/>
      <c r="AW128" s="72"/>
      <c r="AX128" s="72"/>
      <c r="AY128" s="72"/>
      <c r="AZ128" s="73">
        <v>108</v>
      </c>
      <c r="BA128" s="73"/>
      <c r="BB128" s="73"/>
      <c r="BC128" s="73"/>
      <c r="BD128" s="73"/>
      <c r="BE128" s="73"/>
      <c r="BF128" s="73"/>
      <c r="BG128" s="73"/>
      <c r="BH128" s="73"/>
      <c r="BI128" s="73"/>
      <c r="BJ128" s="73"/>
      <c r="BK128" s="72">
        <v>25157</v>
      </c>
      <c r="BL128" s="72"/>
      <c r="BM128" s="72"/>
      <c r="BN128" s="72"/>
      <c r="BO128" s="72"/>
      <c r="BP128" s="72"/>
      <c r="BQ128" s="72"/>
      <c r="BR128" s="72"/>
      <c r="BS128" s="72"/>
      <c r="BT128" s="72">
        <v>1788820499</v>
      </c>
      <c r="BU128" s="72"/>
      <c r="BV128" s="72"/>
      <c r="BW128" s="72"/>
      <c r="BX128" s="72"/>
      <c r="BY128" s="72"/>
      <c r="BZ128" s="72"/>
      <c r="CA128" s="72"/>
      <c r="CB128" s="72"/>
      <c r="CC128" s="72"/>
      <c r="CD128" s="72"/>
    </row>
    <row r="129" spans="2:82" x14ac:dyDescent="0.25">
      <c r="B129" s="76" t="s">
        <v>350</v>
      </c>
      <c r="C129" s="76"/>
      <c r="D129" s="76"/>
      <c r="E129" s="76"/>
      <c r="F129" s="76"/>
      <c r="G129" s="76"/>
      <c r="H129" s="77">
        <v>6635</v>
      </c>
      <c r="I129" s="77"/>
      <c r="J129" s="77"/>
      <c r="K129" s="77"/>
      <c r="L129" s="77"/>
      <c r="M129" s="77"/>
      <c r="N129" s="77"/>
      <c r="O129" s="77"/>
      <c r="P129" s="77">
        <v>6071</v>
      </c>
      <c r="Q129" s="77"/>
      <c r="R129" s="77"/>
      <c r="S129" s="77"/>
      <c r="T129" s="77"/>
      <c r="U129" s="77"/>
      <c r="V129" s="77"/>
      <c r="W129" s="77"/>
      <c r="X129" s="77"/>
      <c r="Y129" s="77">
        <v>6031</v>
      </c>
      <c r="Z129" s="77"/>
      <c r="AA129" s="77"/>
      <c r="AB129" s="77"/>
      <c r="AC129" s="77"/>
      <c r="AD129" s="77"/>
      <c r="AE129" s="77"/>
      <c r="AF129" s="77"/>
      <c r="AG129" s="77"/>
      <c r="AH129" s="77">
        <v>4754</v>
      </c>
      <c r="AI129" s="77"/>
      <c r="AJ129" s="77"/>
      <c r="AK129" s="77"/>
      <c r="AL129" s="77"/>
      <c r="AM129" s="77"/>
      <c r="AN129" s="77"/>
      <c r="AO129" s="77"/>
      <c r="AP129" s="77"/>
      <c r="AQ129" s="77">
        <v>2666</v>
      </c>
      <c r="AR129" s="77"/>
      <c r="AS129" s="77"/>
      <c r="AT129" s="77"/>
      <c r="AU129" s="77"/>
      <c r="AV129" s="77"/>
      <c r="AW129" s="77"/>
      <c r="AX129" s="77"/>
      <c r="AY129" s="77"/>
      <c r="AZ129" s="77">
        <v>1616</v>
      </c>
      <c r="BA129" s="77"/>
      <c r="BB129" s="77"/>
      <c r="BC129" s="77"/>
      <c r="BD129" s="77"/>
      <c r="BE129" s="77"/>
      <c r="BF129" s="77"/>
      <c r="BG129" s="77"/>
      <c r="BH129" s="77"/>
      <c r="BI129" s="77"/>
      <c r="BJ129" s="77"/>
      <c r="BK129" s="77">
        <v>27773</v>
      </c>
      <c r="BL129" s="77"/>
      <c r="BM129" s="77"/>
      <c r="BN129" s="77"/>
      <c r="BO129" s="77"/>
      <c r="BP129" s="77"/>
      <c r="BQ129" s="77"/>
      <c r="BR129" s="77"/>
      <c r="BS129" s="77"/>
      <c r="BT129" s="77">
        <v>2076283567</v>
      </c>
      <c r="BU129" s="77"/>
      <c r="BV129" s="77"/>
      <c r="BW129" s="77"/>
      <c r="BX129" s="77"/>
      <c r="BY129" s="77"/>
      <c r="BZ129" s="77"/>
      <c r="CA129" s="77"/>
      <c r="CB129" s="77"/>
      <c r="CC129" s="77"/>
      <c r="CD129" s="77"/>
    </row>
    <row r="130" spans="2:82" x14ac:dyDescent="0.25">
      <c r="B130" s="71" t="s">
        <v>351</v>
      </c>
      <c r="C130" s="71"/>
      <c r="D130" s="71"/>
      <c r="E130" s="71"/>
      <c r="F130" s="71"/>
      <c r="G130" s="71"/>
      <c r="H130" s="72">
        <v>5884</v>
      </c>
      <c r="I130" s="72"/>
      <c r="J130" s="72"/>
      <c r="K130" s="72"/>
      <c r="L130" s="72"/>
      <c r="M130" s="72"/>
      <c r="N130" s="72"/>
      <c r="O130" s="72"/>
      <c r="P130" s="72">
        <v>6000</v>
      </c>
      <c r="Q130" s="72"/>
      <c r="R130" s="72"/>
      <c r="S130" s="72"/>
      <c r="T130" s="72"/>
      <c r="U130" s="72"/>
      <c r="V130" s="72"/>
      <c r="W130" s="72"/>
      <c r="X130" s="72"/>
      <c r="Y130" s="72">
        <v>6123</v>
      </c>
      <c r="Z130" s="72"/>
      <c r="AA130" s="72"/>
      <c r="AB130" s="72"/>
      <c r="AC130" s="72"/>
      <c r="AD130" s="72"/>
      <c r="AE130" s="72"/>
      <c r="AF130" s="72"/>
      <c r="AG130" s="72"/>
      <c r="AH130" s="72">
        <v>5023</v>
      </c>
      <c r="AI130" s="72"/>
      <c r="AJ130" s="72"/>
      <c r="AK130" s="72"/>
      <c r="AL130" s="72"/>
      <c r="AM130" s="72"/>
      <c r="AN130" s="72"/>
      <c r="AO130" s="72"/>
      <c r="AP130" s="72"/>
      <c r="AQ130" s="72">
        <v>3589</v>
      </c>
      <c r="AR130" s="72"/>
      <c r="AS130" s="72"/>
      <c r="AT130" s="72"/>
      <c r="AU130" s="72"/>
      <c r="AV130" s="72"/>
      <c r="AW130" s="72"/>
      <c r="AX130" s="72"/>
      <c r="AY130" s="72"/>
      <c r="AZ130" s="72">
        <v>5215</v>
      </c>
      <c r="BA130" s="72"/>
      <c r="BB130" s="72"/>
      <c r="BC130" s="72"/>
      <c r="BD130" s="72"/>
      <c r="BE130" s="72"/>
      <c r="BF130" s="72"/>
      <c r="BG130" s="72"/>
      <c r="BH130" s="72"/>
      <c r="BI130" s="72"/>
      <c r="BJ130" s="72"/>
      <c r="BK130" s="72">
        <v>31834</v>
      </c>
      <c r="BL130" s="72"/>
      <c r="BM130" s="72"/>
      <c r="BN130" s="72"/>
      <c r="BO130" s="72"/>
      <c r="BP130" s="72"/>
      <c r="BQ130" s="72"/>
      <c r="BR130" s="72"/>
      <c r="BS130" s="72"/>
      <c r="BT130" s="72">
        <v>2456580041</v>
      </c>
      <c r="BU130" s="72"/>
      <c r="BV130" s="72"/>
      <c r="BW130" s="72"/>
      <c r="BX130" s="72"/>
      <c r="BY130" s="72"/>
      <c r="BZ130" s="72"/>
      <c r="CA130" s="72"/>
      <c r="CB130" s="72"/>
      <c r="CC130" s="72"/>
      <c r="CD130" s="72"/>
    </row>
    <row r="131" spans="2:82" x14ac:dyDescent="0.25">
      <c r="B131" s="76" t="s">
        <v>352</v>
      </c>
      <c r="C131" s="76"/>
      <c r="D131" s="76"/>
      <c r="E131" s="76"/>
      <c r="F131" s="76"/>
      <c r="G131" s="76"/>
      <c r="H131" s="77">
        <v>4206</v>
      </c>
      <c r="I131" s="77"/>
      <c r="J131" s="77"/>
      <c r="K131" s="77"/>
      <c r="L131" s="77"/>
      <c r="M131" s="77"/>
      <c r="N131" s="77"/>
      <c r="O131" s="77"/>
      <c r="P131" s="77">
        <v>4692</v>
      </c>
      <c r="Q131" s="77"/>
      <c r="R131" s="77"/>
      <c r="S131" s="77"/>
      <c r="T131" s="77"/>
      <c r="U131" s="77"/>
      <c r="V131" s="77"/>
      <c r="W131" s="77"/>
      <c r="X131" s="77"/>
      <c r="Y131" s="77">
        <v>5182</v>
      </c>
      <c r="Z131" s="77"/>
      <c r="AA131" s="77"/>
      <c r="AB131" s="77"/>
      <c r="AC131" s="77"/>
      <c r="AD131" s="77"/>
      <c r="AE131" s="77"/>
      <c r="AF131" s="77"/>
      <c r="AG131" s="77"/>
      <c r="AH131" s="77">
        <v>4400</v>
      </c>
      <c r="AI131" s="77"/>
      <c r="AJ131" s="77"/>
      <c r="AK131" s="77"/>
      <c r="AL131" s="77"/>
      <c r="AM131" s="77"/>
      <c r="AN131" s="77"/>
      <c r="AO131" s="77"/>
      <c r="AP131" s="77"/>
      <c r="AQ131" s="77">
        <v>2965</v>
      </c>
      <c r="AR131" s="77"/>
      <c r="AS131" s="77"/>
      <c r="AT131" s="77"/>
      <c r="AU131" s="77"/>
      <c r="AV131" s="77"/>
      <c r="AW131" s="77"/>
      <c r="AX131" s="77"/>
      <c r="AY131" s="77"/>
      <c r="AZ131" s="77">
        <v>5329</v>
      </c>
      <c r="BA131" s="77"/>
      <c r="BB131" s="77"/>
      <c r="BC131" s="77"/>
      <c r="BD131" s="77"/>
      <c r="BE131" s="77"/>
      <c r="BF131" s="77"/>
      <c r="BG131" s="77"/>
      <c r="BH131" s="77"/>
      <c r="BI131" s="77"/>
      <c r="BJ131" s="77"/>
      <c r="BK131" s="77">
        <v>26774</v>
      </c>
      <c r="BL131" s="77"/>
      <c r="BM131" s="77"/>
      <c r="BN131" s="77"/>
      <c r="BO131" s="77"/>
      <c r="BP131" s="77"/>
      <c r="BQ131" s="77"/>
      <c r="BR131" s="77"/>
      <c r="BS131" s="77"/>
      <c r="BT131" s="77">
        <v>2058201003</v>
      </c>
      <c r="BU131" s="77"/>
      <c r="BV131" s="77"/>
      <c r="BW131" s="77"/>
      <c r="BX131" s="77"/>
      <c r="BY131" s="77"/>
      <c r="BZ131" s="77"/>
      <c r="CA131" s="77"/>
      <c r="CB131" s="77"/>
      <c r="CC131" s="77"/>
      <c r="CD131" s="77"/>
    </row>
    <row r="132" spans="2:82" x14ac:dyDescent="0.25">
      <c r="B132" s="71" t="s">
        <v>353</v>
      </c>
      <c r="C132" s="71"/>
      <c r="D132" s="71"/>
      <c r="E132" s="71"/>
      <c r="F132" s="71"/>
      <c r="G132" s="71"/>
      <c r="H132" s="72">
        <v>2190</v>
      </c>
      <c r="I132" s="72"/>
      <c r="J132" s="72"/>
      <c r="K132" s="72"/>
      <c r="L132" s="72"/>
      <c r="M132" s="72"/>
      <c r="N132" s="72"/>
      <c r="O132" s="72"/>
      <c r="P132" s="72">
        <v>2990</v>
      </c>
      <c r="Q132" s="72"/>
      <c r="R132" s="72"/>
      <c r="S132" s="72"/>
      <c r="T132" s="72"/>
      <c r="U132" s="72"/>
      <c r="V132" s="72"/>
      <c r="W132" s="72"/>
      <c r="X132" s="72"/>
      <c r="Y132" s="72">
        <v>3302</v>
      </c>
      <c r="Z132" s="72"/>
      <c r="AA132" s="72"/>
      <c r="AB132" s="72"/>
      <c r="AC132" s="72"/>
      <c r="AD132" s="72"/>
      <c r="AE132" s="72"/>
      <c r="AF132" s="72"/>
      <c r="AG132" s="72"/>
      <c r="AH132" s="72">
        <v>2797</v>
      </c>
      <c r="AI132" s="72"/>
      <c r="AJ132" s="72"/>
      <c r="AK132" s="72"/>
      <c r="AL132" s="72"/>
      <c r="AM132" s="72"/>
      <c r="AN132" s="72"/>
      <c r="AO132" s="72"/>
      <c r="AP132" s="72"/>
      <c r="AQ132" s="72">
        <v>1785</v>
      </c>
      <c r="AR132" s="72"/>
      <c r="AS132" s="72"/>
      <c r="AT132" s="72"/>
      <c r="AU132" s="72"/>
      <c r="AV132" s="72"/>
      <c r="AW132" s="72"/>
      <c r="AX132" s="72"/>
      <c r="AY132" s="72"/>
      <c r="AZ132" s="72">
        <v>2897</v>
      </c>
      <c r="BA132" s="72"/>
      <c r="BB132" s="72"/>
      <c r="BC132" s="72"/>
      <c r="BD132" s="72"/>
      <c r="BE132" s="72"/>
      <c r="BF132" s="72"/>
      <c r="BG132" s="72"/>
      <c r="BH132" s="72"/>
      <c r="BI132" s="72"/>
      <c r="BJ132" s="72"/>
      <c r="BK132" s="72">
        <v>15961</v>
      </c>
      <c r="BL132" s="72"/>
      <c r="BM132" s="72"/>
      <c r="BN132" s="72"/>
      <c r="BO132" s="72"/>
      <c r="BP132" s="72"/>
      <c r="BQ132" s="72"/>
      <c r="BR132" s="72"/>
      <c r="BS132" s="72"/>
      <c r="BT132" s="72">
        <v>1198336160</v>
      </c>
      <c r="BU132" s="72"/>
      <c r="BV132" s="72"/>
      <c r="BW132" s="72"/>
      <c r="BX132" s="72"/>
      <c r="BY132" s="72"/>
      <c r="BZ132" s="72"/>
      <c r="CA132" s="72"/>
      <c r="CB132" s="72"/>
      <c r="CC132" s="72"/>
      <c r="CD132" s="72"/>
    </row>
    <row r="133" spans="2:82" x14ac:dyDescent="0.25">
      <c r="B133" s="80" t="s">
        <v>354</v>
      </c>
      <c r="C133" s="80"/>
      <c r="D133" s="80"/>
      <c r="E133" s="80"/>
      <c r="F133" s="80"/>
      <c r="G133" s="80"/>
      <c r="H133" s="82">
        <v>938</v>
      </c>
      <c r="I133" s="82"/>
      <c r="J133" s="82"/>
      <c r="K133" s="82"/>
      <c r="L133" s="82"/>
      <c r="M133" s="82"/>
      <c r="N133" s="82"/>
      <c r="O133" s="82"/>
      <c r="P133" s="81">
        <v>1331</v>
      </c>
      <c r="Q133" s="81"/>
      <c r="R133" s="81"/>
      <c r="S133" s="81"/>
      <c r="T133" s="81"/>
      <c r="U133" s="81"/>
      <c r="V133" s="81"/>
      <c r="W133" s="81"/>
      <c r="X133" s="81"/>
      <c r="Y133" s="81">
        <v>1495</v>
      </c>
      <c r="Z133" s="81"/>
      <c r="AA133" s="81"/>
      <c r="AB133" s="81"/>
      <c r="AC133" s="81"/>
      <c r="AD133" s="81"/>
      <c r="AE133" s="81"/>
      <c r="AF133" s="81"/>
      <c r="AG133" s="81"/>
      <c r="AH133" s="81">
        <v>1210</v>
      </c>
      <c r="AI133" s="81"/>
      <c r="AJ133" s="81"/>
      <c r="AK133" s="81"/>
      <c r="AL133" s="81"/>
      <c r="AM133" s="81"/>
      <c r="AN133" s="81"/>
      <c r="AO133" s="81"/>
      <c r="AP133" s="81"/>
      <c r="AQ133" s="82">
        <v>707</v>
      </c>
      <c r="AR133" s="82"/>
      <c r="AS133" s="82"/>
      <c r="AT133" s="82"/>
      <c r="AU133" s="82"/>
      <c r="AV133" s="82"/>
      <c r="AW133" s="82"/>
      <c r="AX133" s="82"/>
      <c r="AY133" s="82"/>
      <c r="AZ133" s="81">
        <v>1105</v>
      </c>
      <c r="BA133" s="81"/>
      <c r="BB133" s="81"/>
      <c r="BC133" s="81"/>
      <c r="BD133" s="81"/>
      <c r="BE133" s="81"/>
      <c r="BF133" s="81"/>
      <c r="BG133" s="81"/>
      <c r="BH133" s="81"/>
      <c r="BI133" s="81"/>
      <c r="BJ133" s="81"/>
      <c r="BK133" s="81">
        <v>6786</v>
      </c>
      <c r="BL133" s="81"/>
      <c r="BM133" s="81"/>
      <c r="BN133" s="81"/>
      <c r="BO133" s="81"/>
      <c r="BP133" s="81"/>
      <c r="BQ133" s="81"/>
      <c r="BR133" s="81"/>
      <c r="BS133" s="81"/>
      <c r="BT133" s="81">
        <v>483470114</v>
      </c>
      <c r="BU133" s="81"/>
      <c r="BV133" s="81"/>
      <c r="BW133" s="81"/>
      <c r="BX133" s="81"/>
      <c r="BY133" s="81"/>
      <c r="BZ133" s="81"/>
      <c r="CA133" s="81"/>
      <c r="CB133" s="81"/>
      <c r="CC133" s="81"/>
      <c r="CD133" s="81"/>
    </row>
    <row r="134" spans="2:82" x14ac:dyDescent="0.25">
      <c r="B134" s="83" t="s">
        <v>355</v>
      </c>
      <c r="C134" s="83"/>
      <c r="D134" s="83"/>
      <c r="E134" s="83"/>
      <c r="F134" s="83"/>
      <c r="G134" s="91"/>
      <c r="H134" s="92">
        <v>66270</v>
      </c>
      <c r="I134" s="84"/>
      <c r="J134" s="84"/>
      <c r="K134" s="84"/>
      <c r="L134" s="84"/>
      <c r="M134" s="84"/>
      <c r="N134" s="84"/>
      <c r="O134" s="84"/>
      <c r="P134" s="84">
        <v>44799</v>
      </c>
      <c r="Q134" s="84"/>
      <c r="R134" s="84"/>
      <c r="S134" s="84"/>
      <c r="T134" s="84"/>
      <c r="U134" s="84"/>
      <c r="V134" s="84"/>
      <c r="W134" s="84"/>
      <c r="X134" s="84"/>
      <c r="Y134" s="84">
        <v>35646</v>
      </c>
      <c r="Z134" s="84"/>
      <c r="AA134" s="84"/>
      <c r="AB134" s="84"/>
      <c r="AC134" s="84"/>
      <c r="AD134" s="84"/>
      <c r="AE134" s="84"/>
      <c r="AF134" s="84"/>
      <c r="AG134" s="84"/>
      <c r="AH134" s="84">
        <v>23754</v>
      </c>
      <c r="AI134" s="84"/>
      <c r="AJ134" s="84"/>
      <c r="AK134" s="84"/>
      <c r="AL134" s="84"/>
      <c r="AM134" s="84"/>
      <c r="AN134" s="84"/>
      <c r="AO134" s="84"/>
      <c r="AP134" s="84"/>
      <c r="AQ134" s="84">
        <v>12825</v>
      </c>
      <c r="AR134" s="84"/>
      <c r="AS134" s="84"/>
      <c r="AT134" s="84"/>
      <c r="AU134" s="84"/>
      <c r="AV134" s="84"/>
      <c r="AW134" s="84"/>
      <c r="AX134" s="84"/>
      <c r="AY134" s="84"/>
      <c r="AZ134" s="84">
        <v>16270</v>
      </c>
      <c r="BA134" s="84"/>
      <c r="BB134" s="84"/>
      <c r="BC134" s="84"/>
      <c r="BD134" s="84"/>
      <c r="BE134" s="84"/>
      <c r="BF134" s="84"/>
      <c r="BG134" s="84"/>
      <c r="BH134" s="84"/>
      <c r="BI134" s="84"/>
      <c r="BJ134" s="93"/>
      <c r="BK134" s="92">
        <v>199564</v>
      </c>
      <c r="BL134" s="84"/>
      <c r="BM134" s="84"/>
      <c r="BN134" s="84"/>
      <c r="BO134" s="84"/>
      <c r="BP134" s="84"/>
      <c r="BQ134" s="84"/>
      <c r="BR134" s="84"/>
      <c r="BS134" s="93"/>
      <c r="BT134" s="94">
        <v>13727024334</v>
      </c>
      <c r="BU134" s="85"/>
      <c r="BV134" s="85"/>
      <c r="BW134" s="85"/>
      <c r="BX134" s="85"/>
      <c r="BY134" s="85"/>
      <c r="BZ134" s="85"/>
      <c r="CA134" s="85"/>
      <c r="CB134" s="85"/>
      <c r="CC134" s="85"/>
      <c r="CD134" s="85"/>
    </row>
    <row r="135" spans="2:82" x14ac:dyDescent="0.25">
      <c r="B135" s="55" t="s">
        <v>356</v>
      </c>
      <c r="C135" s="53"/>
      <c r="D135" s="53"/>
      <c r="E135" s="53"/>
      <c r="F135" s="53"/>
      <c r="G135" s="53"/>
      <c r="H135" s="53"/>
      <c r="I135" s="53"/>
      <c r="J135" s="53"/>
      <c r="K135" s="53"/>
      <c r="L135" s="53"/>
      <c r="M135" s="53"/>
      <c r="N135" s="53"/>
      <c r="O135" s="53"/>
      <c r="P135" s="53"/>
      <c r="Q135" s="53"/>
      <c r="R135" s="53"/>
      <c r="S135" s="53"/>
      <c r="T135" s="53"/>
      <c r="U135" s="53"/>
      <c r="V135" s="53"/>
      <c r="W135" s="53"/>
      <c r="X135" s="53"/>
      <c r="Y135" s="53"/>
      <c r="Z135" s="53"/>
      <c r="AA135" s="53"/>
      <c r="AB135" s="53"/>
      <c r="AC135" s="53"/>
      <c r="AD135" s="53"/>
      <c r="AE135" s="53"/>
      <c r="AF135" s="53"/>
      <c r="AG135" s="53"/>
      <c r="AH135" s="53"/>
      <c r="AI135" s="53"/>
      <c r="AJ135" s="53"/>
      <c r="AK135" s="53"/>
      <c r="AL135" s="53"/>
      <c r="AM135" s="53"/>
      <c r="AN135" s="53"/>
      <c r="AO135" s="53"/>
      <c r="AP135" s="53"/>
      <c r="AQ135" s="53"/>
      <c r="AR135" s="53"/>
      <c r="AS135" s="53"/>
      <c r="AT135" s="53"/>
      <c r="AU135" s="53"/>
      <c r="AV135" s="53"/>
      <c r="AW135" s="53"/>
      <c r="AX135" s="53"/>
      <c r="AY135" s="53"/>
      <c r="AZ135" s="53"/>
      <c r="BA135" s="53"/>
      <c r="BB135" s="53"/>
      <c r="BC135" s="53"/>
      <c r="BD135" s="53"/>
      <c r="BE135" s="53"/>
      <c r="BF135" s="53"/>
      <c r="BG135" s="53"/>
      <c r="BH135" s="53"/>
      <c r="BI135" s="53"/>
      <c r="BJ135" s="53"/>
      <c r="BK135" s="53"/>
      <c r="BL135" s="53"/>
      <c r="BM135" s="53"/>
      <c r="BN135" s="53"/>
      <c r="BO135" s="53"/>
      <c r="BP135" s="53"/>
      <c r="BQ135" s="53"/>
      <c r="BR135" s="53"/>
      <c r="BS135" s="53"/>
      <c r="BT135" s="53"/>
      <c r="BU135" s="53"/>
      <c r="BV135" s="53"/>
      <c r="BW135" s="53"/>
      <c r="BX135" s="53"/>
      <c r="BY135" s="53"/>
      <c r="BZ135" s="53"/>
      <c r="CA135" s="53"/>
      <c r="CB135" s="53"/>
      <c r="CC135" s="53"/>
      <c r="CD135" s="53"/>
    </row>
    <row r="136" spans="2:82" x14ac:dyDescent="0.25">
      <c r="B136" s="56" t="s">
        <v>357</v>
      </c>
      <c r="C136" s="53"/>
      <c r="D136" s="53"/>
      <c r="E136" s="53"/>
      <c r="F136" s="53"/>
      <c r="G136" s="53"/>
      <c r="H136" s="53"/>
      <c r="I136" s="53"/>
      <c r="J136" s="53"/>
      <c r="K136" s="53"/>
      <c r="L136" s="53"/>
      <c r="M136" s="53"/>
      <c r="N136" s="53"/>
      <c r="O136" s="53"/>
      <c r="P136" s="53"/>
      <c r="Q136" s="53"/>
      <c r="R136" s="53"/>
      <c r="S136" s="53"/>
      <c r="T136" s="53"/>
      <c r="U136" s="53"/>
      <c r="V136" s="53"/>
      <c r="W136" s="53"/>
      <c r="X136" s="53"/>
      <c r="Y136" s="53"/>
      <c r="Z136" s="53"/>
      <c r="AA136" s="53"/>
      <c r="AB136" s="53"/>
      <c r="AC136" s="53"/>
      <c r="AD136" s="53"/>
      <c r="AE136" s="53"/>
      <c r="AF136" s="53"/>
      <c r="AG136" s="53"/>
      <c r="AH136" s="53"/>
      <c r="AI136" s="53"/>
      <c r="AJ136" s="53"/>
      <c r="AK136" s="53"/>
      <c r="AL136" s="53"/>
      <c r="AM136" s="53"/>
      <c r="AN136" s="53"/>
      <c r="AO136" s="53"/>
      <c r="AP136" s="53"/>
      <c r="AQ136" s="53"/>
      <c r="AR136" s="53"/>
      <c r="AS136" s="53"/>
      <c r="AT136" s="53"/>
      <c r="AU136" s="53"/>
      <c r="AV136" s="53"/>
      <c r="AW136" s="53"/>
      <c r="AX136" s="53"/>
      <c r="AY136" s="53"/>
      <c r="AZ136" s="53"/>
      <c r="BA136" s="53"/>
      <c r="BB136" s="53"/>
      <c r="BC136" s="53"/>
      <c r="BD136" s="53"/>
      <c r="BE136" s="53"/>
      <c r="BF136" s="53"/>
      <c r="BG136" s="53"/>
      <c r="BH136" s="53"/>
      <c r="BI136" s="53"/>
      <c r="BJ136" s="53"/>
      <c r="BK136" s="53"/>
      <c r="BL136" s="53"/>
      <c r="BM136" s="53"/>
      <c r="BN136" s="53"/>
      <c r="BO136" s="53"/>
      <c r="BP136" s="53"/>
      <c r="BQ136" s="53"/>
      <c r="BR136" s="53"/>
      <c r="BS136" s="53"/>
      <c r="BT136" s="53"/>
      <c r="BU136" s="53"/>
      <c r="BV136" s="53"/>
      <c r="BW136" s="53"/>
      <c r="BX136" s="53"/>
      <c r="BY136" s="53"/>
      <c r="BZ136" s="53"/>
      <c r="CA136" s="53"/>
      <c r="CB136" s="53"/>
      <c r="CC136" s="53"/>
      <c r="CD136" s="53"/>
    </row>
    <row r="137" spans="2:82" ht="16.5" x14ac:dyDescent="0.25">
      <c r="B137" s="54" t="s">
        <v>366</v>
      </c>
      <c r="C137" s="53"/>
      <c r="D137" s="53"/>
      <c r="E137" s="53"/>
      <c r="F137" s="53"/>
      <c r="G137" s="53"/>
      <c r="H137" s="53"/>
      <c r="I137" s="53"/>
      <c r="J137" s="53"/>
      <c r="K137" s="53"/>
      <c r="L137" s="53"/>
      <c r="M137" s="53"/>
      <c r="N137" s="53"/>
      <c r="O137" s="53"/>
      <c r="P137" s="53"/>
      <c r="Q137" s="53"/>
      <c r="R137" s="53"/>
      <c r="S137" s="53"/>
      <c r="T137" s="53"/>
      <c r="U137" s="53"/>
      <c r="V137" s="53"/>
      <c r="W137" s="53"/>
      <c r="X137" s="53"/>
      <c r="Y137" s="53"/>
      <c r="Z137" s="53"/>
      <c r="AA137" s="53"/>
      <c r="AB137" s="53"/>
      <c r="AC137" s="53"/>
      <c r="AD137" s="53"/>
      <c r="AE137" s="53"/>
      <c r="AF137" s="53"/>
      <c r="AG137" s="53"/>
      <c r="AH137" s="53"/>
      <c r="AI137" s="53"/>
      <c r="AJ137" s="53"/>
      <c r="AK137" s="53"/>
      <c r="AL137" s="53"/>
      <c r="AM137" s="53"/>
      <c r="AN137" s="53"/>
      <c r="AO137" s="53"/>
      <c r="AP137" s="53"/>
      <c r="AQ137" s="53"/>
      <c r="AR137" s="53"/>
      <c r="AS137" s="53"/>
      <c r="AT137" s="53"/>
      <c r="AU137" s="53"/>
      <c r="AV137" s="53"/>
      <c r="AW137" s="53"/>
      <c r="AX137" s="53"/>
      <c r="AY137" s="53"/>
      <c r="AZ137" s="53"/>
      <c r="BA137" s="53"/>
      <c r="BB137" s="53"/>
      <c r="BC137" s="53"/>
      <c r="BD137" s="53"/>
      <c r="BE137" s="53"/>
      <c r="BF137" s="53"/>
      <c r="BG137" s="53"/>
      <c r="BH137" s="53"/>
      <c r="BI137" s="53"/>
      <c r="BJ137" s="53"/>
      <c r="BK137" s="53"/>
      <c r="BL137" s="53"/>
      <c r="BM137" s="53"/>
      <c r="BN137" s="53"/>
      <c r="BO137" s="53"/>
      <c r="BP137" s="53"/>
      <c r="BQ137" s="53"/>
      <c r="BR137" s="53"/>
      <c r="BS137" s="53"/>
      <c r="BT137" s="53"/>
      <c r="BU137" s="53"/>
      <c r="BV137" s="53"/>
      <c r="BW137" s="53"/>
      <c r="BX137" s="53"/>
      <c r="BY137" s="53"/>
      <c r="BZ137" s="53"/>
      <c r="CA137" s="53"/>
      <c r="CB137" s="53"/>
      <c r="CC137" s="53"/>
      <c r="CD137" s="53"/>
    </row>
    <row r="138" spans="2:82" ht="15" customHeight="1" x14ac:dyDescent="0.25">
      <c r="B138" s="57"/>
      <c r="C138" s="57"/>
      <c r="D138" s="57"/>
      <c r="E138" s="57"/>
      <c r="F138" s="57"/>
      <c r="G138" s="58"/>
      <c r="H138" s="59" t="s">
        <v>334</v>
      </c>
      <c r="I138" s="60"/>
      <c r="J138" s="60"/>
      <c r="K138" s="60"/>
      <c r="L138" s="60"/>
      <c r="M138" s="60"/>
      <c r="N138" s="60"/>
      <c r="O138" s="60"/>
      <c r="P138" s="60"/>
      <c r="Q138" s="60"/>
      <c r="R138" s="60"/>
      <c r="S138" s="60"/>
      <c r="T138" s="60"/>
      <c r="U138" s="60"/>
      <c r="V138" s="60"/>
      <c r="W138" s="60"/>
      <c r="X138" s="60"/>
      <c r="Y138" s="60"/>
      <c r="Z138" s="60"/>
      <c r="AA138" s="60"/>
      <c r="AB138" s="60"/>
      <c r="AC138" s="60"/>
      <c r="AD138" s="60"/>
      <c r="AE138" s="60"/>
      <c r="AF138" s="60"/>
      <c r="AG138" s="60"/>
      <c r="AH138" s="60"/>
      <c r="AI138" s="60"/>
      <c r="AJ138" s="60"/>
      <c r="AK138" s="60"/>
      <c r="AL138" s="60"/>
      <c r="AM138" s="60"/>
      <c r="AN138" s="60"/>
      <c r="AO138" s="60"/>
      <c r="AP138" s="60"/>
      <c r="AQ138" s="60"/>
      <c r="AR138" s="60"/>
      <c r="AS138" s="60"/>
      <c r="AT138" s="60"/>
      <c r="AU138" s="60"/>
      <c r="AV138" s="60"/>
      <c r="AW138" s="60"/>
      <c r="AX138" s="60"/>
      <c r="AY138" s="60"/>
      <c r="AZ138" s="60"/>
      <c r="BA138" s="60"/>
      <c r="BB138" s="60"/>
      <c r="BC138" s="60"/>
      <c r="BD138" s="60"/>
      <c r="BE138" s="60"/>
      <c r="BF138" s="60"/>
      <c r="BG138" s="60"/>
      <c r="BH138" s="60"/>
      <c r="BI138" s="60"/>
      <c r="BJ138" s="61"/>
      <c r="BK138" s="62"/>
      <c r="BL138" s="57"/>
      <c r="BM138" s="57"/>
      <c r="BN138" s="57"/>
      <c r="BO138" s="57"/>
      <c r="BP138" s="57"/>
      <c r="BQ138" s="57"/>
      <c r="BR138" s="57"/>
      <c r="BS138" s="58"/>
      <c r="BT138" s="63" t="s">
        <v>335</v>
      </c>
      <c r="BU138" s="64"/>
      <c r="BV138" s="64"/>
      <c r="BW138" s="64"/>
      <c r="BX138" s="64"/>
      <c r="BY138" s="64"/>
      <c r="BZ138" s="64"/>
      <c r="CA138" s="64"/>
      <c r="CB138" s="64"/>
      <c r="CC138" s="64"/>
      <c r="CD138" s="64"/>
    </row>
    <row r="139" spans="2:82" x14ac:dyDescent="0.25">
      <c r="B139" s="65" t="s">
        <v>336</v>
      </c>
      <c r="C139" s="65"/>
      <c r="D139" s="65"/>
      <c r="E139" s="65"/>
      <c r="F139" s="65"/>
      <c r="G139" s="66"/>
      <c r="H139" s="67" t="s">
        <v>337</v>
      </c>
      <c r="I139" s="68"/>
      <c r="J139" s="68"/>
      <c r="K139" s="68"/>
      <c r="L139" s="68"/>
      <c r="M139" s="68"/>
      <c r="N139" s="68"/>
      <c r="O139" s="69"/>
      <c r="P139" s="67" t="s">
        <v>338</v>
      </c>
      <c r="Q139" s="68"/>
      <c r="R139" s="68"/>
      <c r="S139" s="68"/>
      <c r="T139" s="68"/>
      <c r="U139" s="68"/>
      <c r="V139" s="68"/>
      <c r="W139" s="68"/>
      <c r="X139" s="69"/>
      <c r="Y139" s="67" t="s">
        <v>339</v>
      </c>
      <c r="Z139" s="68"/>
      <c r="AA139" s="68"/>
      <c r="AB139" s="68"/>
      <c r="AC139" s="68"/>
      <c r="AD139" s="68"/>
      <c r="AE139" s="68"/>
      <c r="AF139" s="68"/>
      <c r="AG139" s="69"/>
      <c r="AH139" s="67" t="s">
        <v>340</v>
      </c>
      <c r="AI139" s="68"/>
      <c r="AJ139" s="68"/>
      <c r="AK139" s="68"/>
      <c r="AL139" s="68"/>
      <c r="AM139" s="68"/>
      <c r="AN139" s="68"/>
      <c r="AO139" s="68"/>
      <c r="AP139" s="69"/>
      <c r="AQ139" s="67" t="s">
        <v>341</v>
      </c>
      <c r="AR139" s="68"/>
      <c r="AS139" s="68"/>
      <c r="AT139" s="68"/>
      <c r="AU139" s="68"/>
      <c r="AV139" s="68"/>
      <c r="AW139" s="68"/>
      <c r="AX139" s="68"/>
      <c r="AY139" s="69"/>
      <c r="AZ139" s="67" t="s">
        <v>342</v>
      </c>
      <c r="BA139" s="68"/>
      <c r="BB139" s="68"/>
      <c r="BC139" s="68"/>
      <c r="BD139" s="68"/>
      <c r="BE139" s="68"/>
      <c r="BF139" s="68"/>
      <c r="BG139" s="68"/>
      <c r="BH139" s="68"/>
      <c r="BI139" s="68"/>
      <c r="BJ139" s="69"/>
      <c r="BK139" s="63" t="s">
        <v>335</v>
      </c>
      <c r="BL139" s="64"/>
      <c r="BM139" s="64"/>
      <c r="BN139" s="64"/>
      <c r="BO139" s="64"/>
      <c r="BP139" s="64"/>
      <c r="BQ139" s="64"/>
      <c r="BR139" s="64"/>
      <c r="BS139" s="70"/>
      <c r="BT139" s="63" t="s">
        <v>343</v>
      </c>
      <c r="BU139" s="64"/>
      <c r="BV139" s="64"/>
      <c r="BW139" s="64"/>
      <c r="BX139" s="64"/>
      <c r="BY139" s="64"/>
      <c r="BZ139" s="64"/>
      <c r="CA139" s="64"/>
      <c r="CB139" s="64"/>
      <c r="CC139" s="64"/>
      <c r="CD139" s="64"/>
    </row>
    <row r="140" spans="2:82" x14ac:dyDescent="0.25">
      <c r="B140" s="71" t="s">
        <v>344</v>
      </c>
      <c r="C140" s="71"/>
      <c r="D140" s="71"/>
      <c r="E140" s="71"/>
      <c r="F140" s="71"/>
      <c r="G140" s="71"/>
      <c r="H140" s="72">
        <v>1297</v>
      </c>
      <c r="I140" s="72"/>
      <c r="J140" s="72"/>
      <c r="K140" s="72"/>
      <c r="L140" s="72"/>
      <c r="M140" s="72"/>
      <c r="N140" s="72"/>
      <c r="O140" s="72"/>
      <c r="P140" s="73">
        <v>3</v>
      </c>
      <c r="Q140" s="73"/>
      <c r="R140" s="73"/>
      <c r="S140" s="73"/>
      <c r="T140" s="73"/>
      <c r="U140" s="73"/>
      <c r="V140" s="73"/>
      <c r="W140" s="73"/>
      <c r="X140" s="73"/>
      <c r="Y140" s="74" t="s">
        <v>345</v>
      </c>
      <c r="Z140" s="74"/>
      <c r="AA140" s="74"/>
      <c r="AB140" s="74"/>
      <c r="AC140" s="74"/>
      <c r="AD140" s="74"/>
      <c r="AE140" s="74"/>
      <c r="AF140" s="74"/>
      <c r="AG140" s="74"/>
      <c r="AH140" s="74" t="s">
        <v>345</v>
      </c>
      <c r="AI140" s="74"/>
      <c r="AJ140" s="74"/>
      <c r="AK140" s="74"/>
      <c r="AL140" s="74"/>
      <c r="AM140" s="74"/>
      <c r="AN140" s="74"/>
      <c r="AO140" s="74"/>
      <c r="AP140" s="74"/>
      <c r="AQ140" s="74" t="s">
        <v>345</v>
      </c>
      <c r="AR140" s="74"/>
      <c r="AS140" s="74"/>
      <c r="AT140" s="74"/>
      <c r="AU140" s="74"/>
      <c r="AV140" s="74"/>
      <c r="AW140" s="74"/>
      <c r="AX140" s="74"/>
      <c r="AY140" s="74"/>
      <c r="AZ140" s="74" t="s">
        <v>345</v>
      </c>
      <c r="BA140" s="74"/>
      <c r="BB140" s="74"/>
      <c r="BC140" s="74"/>
      <c r="BD140" s="74"/>
      <c r="BE140" s="74"/>
      <c r="BF140" s="74"/>
      <c r="BG140" s="74"/>
      <c r="BH140" s="74"/>
      <c r="BI140" s="74"/>
      <c r="BJ140" s="74"/>
      <c r="BK140" s="72">
        <v>1300</v>
      </c>
      <c r="BL140" s="72"/>
      <c r="BM140" s="72"/>
      <c r="BN140" s="72"/>
      <c r="BO140" s="72"/>
      <c r="BP140" s="72"/>
      <c r="BQ140" s="72"/>
      <c r="BR140" s="72"/>
      <c r="BS140" s="72"/>
      <c r="BT140" s="75">
        <v>75229109</v>
      </c>
      <c r="BU140" s="75"/>
      <c r="BV140" s="75"/>
      <c r="BW140" s="75"/>
      <c r="BX140" s="75"/>
      <c r="BY140" s="75"/>
      <c r="BZ140" s="75"/>
      <c r="CA140" s="75"/>
      <c r="CB140" s="75"/>
      <c r="CC140" s="75"/>
      <c r="CD140" s="75"/>
    </row>
    <row r="141" spans="2:82" x14ac:dyDescent="0.25">
      <c r="B141" s="76" t="s">
        <v>346</v>
      </c>
      <c r="C141" s="76"/>
      <c r="D141" s="76"/>
      <c r="E141" s="76"/>
      <c r="F141" s="76"/>
      <c r="G141" s="76"/>
      <c r="H141" s="77">
        <v>4310</v>
      </c>
      <c r="I141" s="77"/>
      <c r="J141" s="77"/>
      <c r="K141" s="77"/>
      <c r="L141" s="77"/>
      <c r="M141" s="77"/>
      <c r="N141" s="77"/>
      <c r="O141" s="77"/>
      <c r="P141" s="78">
        <v>904</v>
      </c>
      <c r="Q141" s="78"/>
      <c r="R141" s="78"/>
      <c r="S141" s="78"/>
      <c r="T141" s="78"/>
      <c r="U141" s="78"/>
      <c r="V141" s="78"/>
      <c r="W141" s="78"/>
      <c r="X141" s="78"/>
      <c r="Y141" s="78">
        <v>2</v>
      </c>
      <c r="Z141" s="78"/>
      <c r="AA141" s="78"/>
      <c r="AB141" s="78"/>
      <c r="AC141" s="78"/>
      <c r="AD141" s="78"/>
      <c r="AE141" s="78"/>
      <c r="AF141" s="78"/>
      <c r="AG141" s="78"/>
      <c r="AH141" s="79" t="s">
        <v>345</v>
      </c>
      <c r="AI141" s="79"/>
      <c r="AJ141" s="79"/>
      <c r="AK141" s="79"/>
      <c r="AL141" s="79"/>
      <c r="AM141" s="79"/>
      <c r="AN141" s="79"/>
      <c r="AO141" s="79"/>
      <c r="AP141" s="79"/>
      <c r="AQ141" s="79" t="s">
        <v>345</v>
      </c>
      <c r="AR141" s="79"/>
      <c r="AS141" s="79"/>
      <c r="AT141" s="79"/>
      <c r="AU141" s="79"/>
      <c r="AV141" s="79"/>
      <c r="AW141" s="79"/>
      <c r="AX141" s="79"/>
      <c r="AY141" s="79"/>
      <c r="AZ141" s="79" t="s">
        <v>345</v>
      </c>
      <c r="BA141" s="79"/>
      <c r="BB141" s="79"/>
      <c r="BC141" s="79"/>
      <c r="BD141" s="79"/>
      <c r="BE141" s="79"/>
      <c r="BF141" s="79"/>
      <c r="BG141" s="79"/>
      <c r="BH141" s="79"/>
      <c r="BI141" s="79"/>
      <c r="BJ141" s="79"/>
      <c r="BK141" s="77">
        <v>5216</v>
      </c>
      <c r="BL141" s="77"/>
      <c r="BM141" s="77"/>
      <c r="BN141" s="77"/>
      <c r="BO141" s="77"/>
      <c r="BP141" s="77"/>
      <c r="BQ141" s="77"/>
      <c r="BR141" s="77"/>
      <c r="BS141" s="77"/>
      <c r="BT141" s="77">
        <v>377186372</v>
      </c>
      <c r="BU141" s="77"/>
      <c r="BV141" s="77"/>
      <c r="BW141" s="77"/>
      <c r="BX141" s="77"/>
      <c r="BY141" s="77"/>
      <c r="BZ141" s="77"/>
      <c r="CA141" s="77"/>
      <c r="CB141" s="77"/>
      <c r="CC141" s="77"/>
      <c r="CD141" s="77"/>
    </row>
    <row r="142" spans="2:82" x14ac:dyDescent="0.25">
      <c r="B142" s="71" t="s">
        <v>347</v>
      </c>
      <c r="C142" s="71"/>
      <c r="D142" s="71"/>
      <c r="E142" s="71"/>
      <c r="F142" s="71"/>
      <c r="G142" s="71"/>
      <c r="H142" s="72">
        <v>3391</v>
      </c>
      <c r="I142" s="72"/>
      <c r="J142" s="72"/>
      <c r="K142" s="72"/>
      <c r="L142" s="72"/>
      <c r="M142" s="72"/>
      <c r="N142" s="72"/>
      <c r="O142" s="72"/>
      <c r="P142" s="72">
        <v>4046</v>
      </c>
      <c r="Q142" s="72"/>
      <c r="R142" s="72"/>
      <c r="S142" s="72"/>
      <c r="T142" s="72"/>
      <c r="U142" s="72"/>
      <c r="V142" s="72"/>
      <c r="W142" s="72"/>
      <c r="X142" s="72"/>
      <c r="Y142" s="73">
        <v>952</v>
      </c>
      <c r="Z142" s="73"/>
      <c r="AA142" s="73"/>
      <c r="AB142" s="73"/>
      <c r="AC142" s="73"/>
      <c r="AD142" s="73"/>
      <c r="AE142" s="73"/>
      <c r="AF142" s="73"/>
      <c r="AG142" s="73"/>
      <c r="AH142" s="73">
        <v>5</v>
      </c>
      <c r="AI142" s="73"/>
      <c r="AJ142" s="73"/>
      <c r="AK142" s="73"/>
      <c r="AL142" s="73"/>
      <c r="AM142" s="73"/>
      <c r="AN142" s="73"/>
      <c r="AO142" s="73"/>
      <c r="AP142" s="73"/>
      <c r="AQ142" s="74" t="s">
        <v>345</v>
      </c>
      <c r="AR142" s="74"/>
      <c r="AS142" s="74"/>
      <c r="AT142" s="74"/>
      <c r="AU142" s="74"/>
      <c r="AV142" s="74"/>
      <c r="AW142" s="74"/>
      <c r="AX142" s="74"/>
      <c r="AY142" s="74"/>
      <c r="AZ142" s="74" t="s">
        <v>345</v>
      </c>
      <c r="BA142" s="74"/>
      <c r="BB142" s="74"/>
      <c r="BC142" s="74"/>
      <c r="BD142" s="74"/>
      <c r="BE142" s="74"/>
      <c r="BF142" s="74"/>
      <c r="BG142" s="74"/>
      <c r="BH142" s="74"/>
      <c r="BI142" s="74"/>
      <c r="BJ142" s="74"/>
      <c r="BK142" s="72">
        <v>8394</v>
      </c>
      <c r="BL142" s="72"/>
      <c r="BM142" s="72"/>
      <c r="BN142" s="72"/>
      <c r="BO142" s="72"/>
      <c r="BP142" s="72"/>
      <c r="BQ142" s="72"/>
      <c r="BR142" s="72"/>
      <c r="BS142" s="72"/>
      <c r="BT142" s="72">
        <v>729970361</v>
      </c>
      <c r="BU142" s="72"/>
      <c r="BV142" s="72"/>
      <c r="BW142" s="72"/>
      <c r="BX142" s="72"/>
      <c r="BY142" s="72"/>
      <c r="BZ142" s="72"/>
      <c r="CA142" s="72"/>
      <c r="CB142" s="72"/>
      <c r="CC142" s="72"/>
      <c r="CD142" s="72"/>
    </row>
    <row r="143" spans="2:82" x14ac:dyDescent="0.25">
      <c r="B143" s="76" t="s">
        <v>348</v>
      </c>
      <c r="C143" s="76"/>
      <c r="D143" s="76"/>
      <c r="E143" s="76"/>
      <c r="F143" s="76"/>
      <c r="G143" s="76"/>
      <c r="H143" s="77">
        <v>1530</v>
      </c>
      <c r="I143" s="77"/>
      <c r="J143" s="77"/>
      <c r="K143" s="77"/>
      <c r="L143" s="77"/>
      <c r="M143" s="77"/>
      <c r="N143" s="77"/>
      <c r="O143" s="77"/>
      <c r="P143" s="77">
        <v>3178</v>
      </c>
      <c r="Q143" s="77"/>
      <c r="R143" s="77"/>
      <c r="S143" s="77"/>
      <c r="T143" s="77"/>
      <c r="U143" s="77"/>
      <c r="V143" s="77"/>
      <c r="W143" s="77"/>
      <c r="X143" s="77"/>
      <c r="Y143" s="77">
        <v>3498</v>
      </c>
      <c r="Z143" s="77"/>
      <c r="AA143" s="77"/>
      <c r="AB143" s="77"/>
      <c r="AC143" s="77"/>
      <c r="AD143" s="77"/>
      <c r="AE143" s="77"/>
      <c r="AF143" s="77"/>
      <c r="AG143" s="77"/>
      <c r="AH143" s="78">
        <v>667</v>
      </c>
      <c r="AI143" s="78"/>
      <c r="AJ143" s="78"/>
      <c r="AK143" s="78"/>
      <c r="AL143" s="78"/>
      <c r="AM143" s="78"/>
      <c r="AN143" s="78"/>
      <c r="AO143" s="78"/>
      <c r="AP143" s="78"/>
      <c r="AQ143" s="78">
        <v>4</v>
      </c>
      <c r="AR143" s="78"/>
      <c r="AS143" s="78"/>
      <c r="AT143" s="78"/>
      <c r="AU143" s="78"/>
      <c r="AV143" s="78"/>
      <c r="AW143" s="78"/>
      <c r="AX143" s="78"/>
      <c r="AY143" s="78"/>
      <c r="AZ143" s="79" t="s">
        <v>345</v>
      </c>
      <c r="BA143" s="79"/>
      <c r="BB143" s="79"/>
      <c r="BC143" s="79"/>
      <c r="BD143" s="79"/>
      <c r="BE143" s="79"/>
      <c r="BF143" s="79"/>
      <c r="BG143" s="79"/>
      <c r="BH143" s="79"/>
      <c r="BI143" s="79"/>
      <c r="BJ143" s="79"/>
      <c r="BK143" s="77">
        <v>8877</v>
      </c>
      <c r="BL143" s="77"/>
      <c r="BM143" s="77"/>
      <c r="BN143" s="77"/>
      <c r="BO143" s="77"/>
      <c r="BP143" s="77"/>
      <c r="BQ143" s="77"/>
      <c r="BR143" s="77"/>
      <c r="BS143" s="77"/>
      <c r="BT143" s="77">
        <v>860330438</v>
      </c>
      <c r="BU143" s="77"/>
      <c r="BV143" s="77"/>
      <c r="BW143" s="77"/>
      <c r="BX143" s="77"/>
      <c r="BY143" s="77"/>
      <c r="BZ143" s="77"/>
      <c r="CA143" s="77"/>
      <c r="CB143" s="77"/>
      <c r="CC143" s="77"/>
      <c r="CD143" s="77"/>
    </row>
    <row r="144" spans="2:82" x14ac:dyDescent="0.25">
      <c r="B144" s="71" t="s">
        <v>349</v>
      </c>
      <c r="C144" s="71"/>
      <c r="D144" s="71"/>
      <c r="E144" s="71"/>
      <c r="F144" s="71"/>
      <c r="G144" s="71"/>
      <c r="H144" s="73">
        <v>738</v>
      </c>
      <c r="I144" s="73"/>
      <c r="J144" s="73"/>
      <c r="K144" s="73"/>
      <c r="L144" s="73"/>
      <c r="M144" s="73"/>
      <c r="N144" s="73"/>
      <c r="O144" s="73"/>
      <c r="P144" s="72">
        <v>1844</v>
      </c>
      <c r="Q144" s="72"/>
      <c r="R144" s="72"/>
      <c r="S144" s="72"/>
      <c r="T144" s="72"/>
      <c r="U144" s="72"/>
      <c r="V144" s="72"/>
      <c r="W144" s="72"/>
      <c r="X144" s="72"/>
      <c r="Y144" s="72">
        <v>3034</v>
      </c>
      <c r="Z144" s="72"/>
      <c r="AA144" s="72"/>
      <c r="AB144" s="72"/>
      <c r="AC144" s="72"/>
      <c r="AD144" s="72"/>
      <c r="AE144" s="72"/>
      <c r="AF144" s="72"/>
      <c r="AG144" s="72"/>
      <c r="AH144" s="72">
        <v>2732</v>
      </c>
      <c r="AI144" s="72"/>
      <c r="AJ144" s="72"/>
      <c r="AK144" s="72"/>
      <c r="AL144" s="72"/>
      <c r="AM144" s="72"/>
      <c r="AN144" s="72"/>
      <c r="AO144" s="72"/>
      <c r="AP144" s="72"/>
      <c r="AQ144" s="73">
        <v>626</v>
      </c>
      <c r="AR144" s="73"/>
      <c r="AS144" s="73"/>
      <c r="AT144" s="73"/>
      <c r="AU144" s="73"/>
      <c r="AV144" s="73"/>
      <c r="AW144" s="73"/>
      <c r="AX144" s="73"/>
      <c r="AY144" s="73"/>
      <c r="AZ144" s="73">
        <v>10</v>
      </c>
      <c r="BA144" s="73"/>
      <c r="BB144" s="73"/>
      <c r="BC144" s="73"/>
      <c r="BD144" s="73"/>
      <c r="BE144" s="73"/>
      <c r="BF144" s="73"/>
      <c r="BG144" s="73"/>
      <c r="BH144" s="73"/>
      <c r="BI144" s="73"/>
      <c r="BJ144" s="73"/>
      <c r="BK144" s="72">
        <v>8984</v>
      </c>
      <c r="BL144" s="72"/>
      <c r="BM144" s="72"/>
      <c r="BN144" s="72"/>
      <c r="BO144" s="72"/>
      <c r="BP144" s="72"/>
      <c r="BQ144" s="72"/>
      <c r="BR144" s="72"/>
      <c r="BS144" s="72"/>
      <c r="BT144" s="72">
        <v>946245872</v>
      </c>
      <c r="BU144" s="72"/>
      <c r="BV144" s="72"/>
      <c r="BW144" s="72"/>
      <c r="BX144" s="72"/>
      <c r="BY144" s="72"/>
      <c r="BZ144" s="72"/>
      <c r="CA144" s="72"/>
      <c r="CB144" s="72"/>
      <c r="CC144" s="72"/>
      <c r="CD144" s="72"/>
    </row>
    <row r="145" spans="2:82" x14ac:dyDescent="0.25">
      <c r="B145" s="76" t="s">
        <v>350</v>
      </c>
      <c r="C145" s="76"/>
      <c r="D145" s="76"/>
      <c r="E145" s="76"/>
      <c r="F145" s="76"/>
      <c r="G145" s="76"/>
      <c r="H145" s="78">
        <v>439</v>
      </c>
      <c r="I145" s="78"/>
      <c r="J145" s="78"/>
      <c r="K145" s="78"/>
      <c r="L145" s="78"/>
      <c r="M145" s="78"/>
      <c r="N145" s="78"/>
      <c r="O145" s="78"/>
      <c r="P145" s="78">
        <v>986</v>
      </c>
      <c r="Q145" s="78"/>
      <c r="R145" s="78"/>
      <c r="S145" s="78"/>
      <c r="T145" s="78"/>
      <c r="U145" s="78"/>
      <c r="V145" s="78"/>
      <c r="W145" s="78"/>
      <c r="X145" s="78"/>
      <c r="Y145" s="77">
        <v>1753</v>
      </c>
      <c r="Z145" s="77"/>
      <c r="AA145" s="77"/>
      <c r="AB145" s="77"/>
      <c r="AC145" s="77"/>
      <c r="AD145" s="77"/>
      <c r="AE145" s="77"/>
      <c r="AF145" s="77"/>
      <c r="AG145" s="77"/>
      <c r="AH145" s="77">
        <v>2259</v>
      </c>
      <c r="AI145" s="77"/>
      <c r="AJ145" s="77"/>
      <c r="AK145" s="77"/>
      <c r="AL145" s="77"/>
      <c r="AM145" s="77"/>
      <c r="AN145" s="77"/>
      <c r="AO145" s="77"/>
      <c r="AP145" s="77"/>
      <c r="AQ145" s="77">
        <v>2168</v>
      </c>
      <c r="AR145" s="77"/>
      <c r="AS145" s="77"/>
      <c r="AT145" s="77"/>
      <c r="AU145" s="77"/>
      <c r="AV145" s="77"/>
      <c r="AW145" s="77"/>
      <c r="AX145" s="77"/>
      <c r="AY145" s="77"/>
      <c r="AZ145" s="77">
        <v>1058</v>
      </c>
      <c r="BA145" s="77"/>
      <c r="BB145" s="77"/>
      <c r="BC145" s="77"/>
      <c r="BD145" s="77"/>
      <c r="BE145" s="77"/>
      <c r="BF145" s="77"/>
      <c r="BG145" s="77"/>
      <c r="BH145" s="77"/>
      <c r="BI145" s="77"/>
      <c r="BJ145" s="77"/>
      <c r="BK145" s="77">
        <v>8663</v>
      </c>
      <c r="BL145" s="77"/>
      <c r="BM145" s="77"/>
      <c r="BN145" s="77"/>
      <c r="BO145" s="77"/>
      <c r="BP145" s="77"/>
      <c r="BQ145" s="77"/>
      <c r="BR145" s="77"/>
      <c r="BS145" s="77"/>
      <c r="BT145" s="77">
        <v>988437312</v>
      </c>
      <c r="BU145" s="77"/>
      <c r="BV145" s="77"/>
      <c r="BW145" s="77"/>
      <c r="BX145" s="77"/>
      <c r="BY145" s="77"/>
      <c r="BZ145" s="77"/>
      <c r="CA145" s="77"/>
      <c r="CB145" s="77"/>
      <c r="CC145" s="77"/>
      <c r="CD145" s="77"/>
    </row>
    <row r="146" spans="2:82" x14ac:dyDescent="0.25">
      <c r="B146" s="71" t="s">
        <v>351</v>
      </c>
      <c r="C146" s="71"/>
      <c r="D146" s="71"/>
      <c r="E146" s="71"/>
      <c r="F146" s="71"/>
      <c r="G146" s="71"/>
      <c r="H146" s="73">
        <v>268</v>
      </c>
      <c r="I146" s="73"/>
      <c r="J146" s="73"/>
      <c r="K146" s="73"/>
      <c r="L146" s="73"/>
      <c r="M146" s="73"/>
      <c r="N146" s="73"/>
      <c r="O146" s="73"/>
      <c r="P146" s="73">
        <v>396</v>
      </c>
      <c r="Q146" s="73"/>
      <c r="R146" s="73"/>
      <c r="S146" s="73"/>
      <c r="T146" s="73"/>
      <c r="U146" s="73"/>
      <c r="V146" s="73"/>
      <c r="W146" s="73"/>
      <c r="X146" s="73"/>
      <c r="Y146" s="73">
        <v>656</v>
      </c>
      <c r="Z146" s="73"/>
      <c r="AA146" s="73"/>
      <c r="AB146" s="73"/>
      <c r="AC146" s="73"/>
      <c r="AD146" s="73"/>
      <c r="AE146" s="73"/>
      <c r="AF146" s="73"/>
      <c r="AG146" s="73"/>
      <c r="AH146" s="73">
        <v>925</v>
      </c>
      <c r="AI146" s="73"/>
      <c r="AJ146" s="73"/>
      <c r="AK146" s="73"/>
      <c r="AL146" s="73"/>
      <c r="AM146" s="73"/>
      <c r="AN146" s="73"/>
      <c r="AO146" s="73"/>
      <c r="AP146" s="73"/>
      <c r="AQ146" s="72">
        <v>1154</v>
      </c>
      <c r="AR146" s="72"/>
      <c r="AS146" s="72"/>
      <c r="AT146" s="72"/>
      <c r="AU146" s="72"/>
      <c r="AV146" s="72"/>
      <c r="AW146" s="72"/>
      <c r="AX146" s="72"/>
      <c r="AY146" s="72"/>
      <c r="AZ146" s="72">
        <v>1757</v>
      </c>
      <c r="BA146" s="72"/>
      <c r="BB146" s="72"/>
      <c r="BC146" s="72"/>
      <c r="BD146" s="72"/>
      <c r="BE146" s="72"/>
      <c r="BF146" s="72"/>
      <c r="BG146" s="72"/>
      <c r="BH146" s="72"/>
      <c r="BI146" s="72"/>
      <c r="BJ146" s="72"/>
      <c r="BK146" s="72">
        <v>5156</v>
      </c>
      <c r="BL146" s="72"/>
      <c r="BM146" s="72"/>
      <c r="BN146" s="72"/>
      <c r="BO146" s="72"/>
      <c r="BP146" s="72"/>
      <c r="BQ146" s="72"/>
      <c r="BR146" s="72"/>
      <c r="BS146" s="72"/>
      <c r="BT146" s="72">
        <v>609017168</v>
      </c>
      <c r="BU146" s="72"/>
      <c r="BV146" s="72"/>
      <c r="BW146" s="72"/>
      <c r="BX146" s="72"/>
      <c r="BY146" s="72"/>
      <c r="BZ146" s="72"/>
      <c r="CA146" s="72"/>
      <c r="CB146" s="72"/>
      <c r="CC146" s="72"/>
      <c r="CD146" s="72"/>
    </row>
    <row r="147" spans="2:82" x14ac:dyDescent="0.25">
      <c r="B147" s="76" t="s">
        <v>352</v>
      </c>
      <c r="C147" s="76"/>
      <c r="D147" s="76"/>
      <c r="E147" s="76"/>
      <c r="F147" s="76"/>
      <c r="G147" s="76"/>
      <c r="H147" s="78">
        <v>124</v>
      </c>
      <c r="I147" s="78"/>
      <c r="J147" s="78"/>
      <c r="K147" s="78"/>
      <c r="L147" s="78"/>
      <c r="M147" s="78"/>
      <c r="N147" s="78"/>
      <c r="O147" s="78"/>
      <c r="P147" s="78">
        <v>177</v>
      </c>
      <c r="Q147" s="78"/>
      <c r="R147" s="78"/>
      <c r="S147" s="78"/>
      <c r="T147" s="78"/>
      <c r="U147" s="78"/>
      <c r="V147" s="78"/>
      <c r="W147" s="78"/>
      <c r="X147" s="78"/>
      <c r="Y147" s="78">
        <v>228</v>
      </c>
      <c r="Z147" s="78"/>
      <c r="AA147" s="78"/>
      <c r="AB147" s="78"/>
      <c r="AC147" s="78"/>
      <c r="AD147" s="78"/>
      <c r="AE147" s="78"/>
      <c r="AF147" s="78"/>
      <c r="AG147" s="78"/>
      <c r="AH147" s="78">
        <v>307</v>
      </c>
      <c r="AI147" s="78"/>
      <c r="AJ147" s="78"/>
      <c r="AK147" s="78"/>
      <c r="AL147" s="78"/>
      <c r="AM147" s="78"/>
      <c r="AN147" s="78"/>
      <c r="AO147" s="78"/>
      <c r="AP147" s="78"/>
      <c r="AQ147" s="78">
        <v>338</v>
      </c>
      <c r="AR147" s="78"/>
      <c r="AS147" s="78"/>
      <c r="AT147" s="78"/>
      <c r="AU147" s="78"/>
      <c r="AV147" s="78"/>
      <c r="AW147" s="78"/>
      <c r="AX147" s="78"/>
      <c r="AY147" s="78"/>
      <c r="AZ147" s="78">
        <v>695</v>
      </c>
      <c r="BA147" s="78"/>
      <c r="BB147" s="78"/>
      <c r="BC147" s="78"/>
      <c r="BD147" s="78"/>
      <c r="BE147" s="78"/>
      <c r="BF147" s="78"/>
      <c r="BG147" s="78"/>
      <c r="BH147" s="78"/>
      <c r="BI147" s="78"/>
      <c r="BJ147" s="78"/>
      <c r="BK147" s="77">
        <v>1869</v>
      </c>
      <c r="BL147" s="77"/>
      <c r="BM147" s="77"/>
      <c r="BN147" s="77"/>
      <c r="BO147" s="77"/>
      <c r="BP147" s="77"/>
      <c r="BQ147" s="77"/>
      <c r="BR147" s="77"/>
      <c r="BS147" s="77"/>
      <c r="BT147" s="77">
        <v>214078432</v>
      </c>
      <c r="BU147" s="77"/>
      <c r="BV147" s="77"/>
      <c r="BW147" s="77"/>
      <c r="BX147" s="77"/>
      <c r="BY147" s="77"/>
      <c r="BZ147" s="77"/>
      <c r="CA147" s="77"/>
      <c r="CB147" s="77"/>
      <c r="CC147" s="77"/>
      <c r="CD147" s="77"/>
    </row>
    <row r="148" spans="2:82" x14ac:dyDescent="0.25">
      <c r="B148" s="71" t="s">
        <v>353</v>
      </c>
      <c r="C148" s="71"/>
      <c r="D148" s="71"/>
      <c r="E148" s="71"/>
      <c r="F148" s="71"/>
      <c r="G148" s="71"/>
      <c r="H148" s="73">
        <v>46</v>
      </c>
      <c r="I148" s="73"/>
      <c r="J148" s="73"/>
      <c r="K148" s="73"/>
      <c r="L148" s="73"/>
      <c r="M148" s="73"/>
      <c r="N148" s="73"/>
      <c r="O148" s="73"/>
      <c r="P148" s="73">
        <v>58</v>
      </c>
      <c r="Q148" s="73"/>
      <c r="R148" s="73"/>
      <c r="S148" s="73"/>
      <c r="T148" s="73"/>
      <c r="U148" s="73"/>
      <c r="V148" s="73"/>
      <c r="W148" s="73"/>
      <c r="X148" s="73"/>
      <c r="Y148" s="73">
        <v>73</v>
      </c>
      <c r="Z148" s="73"/>
      <c r="AA148" s="73"/>
      <c r="AB148" s="73"/>
      <c r="AC148" s="73"/>
      <c r="AD148" s="73"/>
      <c r="AE148" s="73"/>
      <c r="AF148" s="73"/>
      <c r="AG148" s="73"/>
      <c r="AH148" s="73">
        <v>81</v>
      </c>
      <c r="AI148" s="73"/>
      <c r="AJ148" s="73"/>
      <c r="AK148" s="73"/>
      <c r="AL148" s="73"/>
      <c r="AM148" s="73"/>
      <c r="AN148" s="73"/>
      <c r="AO148" s="73"/>
      <c r="AP148" s="73"/>
      <c r="AQ148" s="73">
        <v>108</v>
      </c>
      <c r="AR148" s="73"/>
      <c r="AS148" s="73"/>
      <c r="AT148" s="73"/>
      <c r="AU148" s="73"/>
      <c r="AV148" s="73"/>
      <c r="AW148" s="73"/>
      <c r="AX148" s="73"/>
      <c r="AY148" s="73"/>
      <c r="AZ148" s="73">
        <v>200</v>
      </c>
      <c r="BA148" s="73"/>
      <c r="BB148" s="73"/>
      <c r="BC148" s="73"/>
      <c r="BD148" s="73"/>
      <c r="BE148" s="73"/>
      <c r="BF148" s="73"/>
      <c r="BG148" s="73"/>
      <c r="BH148" s="73"/>
      <c r="BI148" s="73"/>
      <c r="BJ148" s="73"/>
      <c r="BK148" s="73">
        <v>566</v>
      </c>
      <c r="BL148" s="73"/>
      <c r="BM148" s="73"/>
      <c r="BN148" s="73"/>
      <c r="BO148" s="73"/>
      <c r="BP148" s="73"/>
      <c r="BQ148" s="73"/>
      <c r="BR148" s="73"/>
      <c r="BS148" s="73"/>
      <c r="BT148" s="72">
        <v>60781418</v>
      </c>
      <c r="BU148" s="72"/>
      <c r="BV148" s="72"/>
      <c r="BW148" s="72"/>
      <c r="BX148" s="72"/>
      <c r="BY148" s="72"/>
      <c r="BZ148" s="72"/>
      <c r="CA148" s="72"/>
      <c r="CB148" s="72"/>
      <c r="CC148" s="72"/>
      <c r="CD148" s="72"/>
    </row>
    <row r="149" spans="2:82" x14ac:dyDescent="0.25">
      <c r="B149" s="76" t="s">
        <v>354</v>
      </c>
      <c r="C149" s="76"/>
      <c r="D149" s="76"/>
      <c r="E149" s="76"/>
      <c r="F149" s="76"/>
      <c r="G149" s="76"/>
      <c r="H149" s="78">
        <v>17</v>
      </c>
      <c r="I149" s="78"/>
      <c r="J149" s="78"/>
      <c r="K149" s="78"/>
      <c r="L149" s="78"/>
      <c r="M149" s="78"/>
      <c r="N149" s="78"/>
      <c r="O149" s="78"/>
      <c r="P149" s="78">
        <v>14</v>
      </c>
      <c r="Q149" s="78"/>
      <c r="R149" s="78"/>
      <c r="S149" s="78"/>
      <c r="T149" s="78"/>
      <c r="U149" s="78"/>
      <c r="V149" s="78"/>
      <c r="W149" s="78"/>
      <c r="X149" s="78"/>
      <c r="Y149" s="78">
        <v>11</v>
      </c>
      <c r="Z149" s="78"/>
      <c r="AA149" s="78"/>
      <c r="AB149" s="78"/>
      <c r="AC149" s="78"/>
      <c r="AD149" s="78"/>
      <c r="AE149" s="78"/>
      <c r="AF149" s="78"/>
      <c r="AG149" s="78"/>
      <c r="AH149" s="78">
        <v>18</v>
      </c>
      <c r="AI149" s="78"/>
      <c r="AJ149" s="78"/>
      <c r="AK149" s="78"/>
      <c r="AL149" s="78"/>
      <c r="AM149" s="78"/>
      <c r="AN149" s="78"/>
      <c r="AO149" s="78"/>
      <c r="AP149" s="78"/>
      <c r="AQ149" s="78">
        <v>28</v>
      </c>
      <c r="AR149" s="78"/>
      <c r="AS149" s="78"/>
      <c r="AT149" s="78"/>
      <c r="AU149" s="78"/>
      <c r="AV149" s="78"/>
      <c r="AW149" s="78"/>
      <c r="AX149" s="78"/>
      <c r="AY149" s="78"/>
      <c r="AZ149" s="78">
        <v>43</v>
      </c>
      <c r="BA149" s="78"/>
      <c r="BB149" s="78"/>
      <c r="BC149" s="78"/>
      <c r="BD149" s="78"/>
      <c r="BE149" s="78"/>
      <c r="BF149" s="78"/>
      <c r="BG149" s="78"/>
      <c r="BH149" s="78"/>
      <c r="BI149" s="78"/>
      <c r="BJ149" s="78"/>
      <c r="BK149" s="78">
        <v>131</v>
      </c>
      <c r="BL149" s="78"/>
      <c r="BM149" s="78"/>
      <c r="BN149" s="78"/>
      <c r="BO149" s="78"/>
      <c r="BP149" s="78"/>
      <c r="BQ149" s="78"/>
      <c r="BR149" s="78"/>
      <c r="BS149" s="78"/>
      <c r="BT149" s="77">
        <v>13078823</v>
      </c>
      <c r="BU149" s="77"/>
      <c r="BV149" s="77"/>
      <c r="BW149" s="77"/>
      <c r="BX149" s="77"/>
      <c r="BY149" s="77"/>
      <c r="BZ149" s="77"/>
      <c r="CA149" s="77"/>
      <c r="CB149" s="77"/>
      <c r="CC149" s="77"/>
      <c r="CD149" s="77"/>
    </row>
    <row r="150" spans="2:82" x14ac:dyDescent="0.25">
      <c r="B150" s="55" t="s">
        <v>356</v>
      </c>
      <c r="C150" s="53"/>
      <c r="D150" s="53"/>
      <c r="E150" s="53"/>
      <c r="F150" s="53"/>
      <c r="G150" s="53"/>
      <c r="H150" s="53"/>
      <c r="I150" s="53"/>
      <c r="J150" s="53"/>
      <c r="K150" s="53"/>
      <c r="L150" s="53"/>
      <c r="M150" s="53"/>
      <c r="N150" s="53"/>
      <c r="O150" s="53"/>
      <c r="P150" s="53"/>
      <c r="Q150" s="53"/>
      <c r="R150" s="53"/>
      <c r="S150" s="53"/>
      <c r="T150" s="53"/>
      <c r="U150" s="53"/>
      <c r="V150" s="53"/>
      <c r="W150" s="53"/>
      <c r="X150" s="53"/>
      <c r="Y150" s="53"/>
      <c r="Z150" s="53"/>
      <c r="AA150" s="53"/>
      <c r="AB150" s="53"/>
      <c r="AC150" s="53"/>
      <c r="AD150" s="53"/>
      <c r="AE150" s="53"/>
      <c r="AF150" s="53"/>
      <c r="AG150" s="53"/>
      <c r="AH150" s="53"/>
      <c r="AI150" s="53"/>
      <c r="AJ150" s="53"/>
      <c r="AK150" s="53"/>
      <c r="AL150" s="53"/>
      <c r="AM150" s="53"/>
      <c r="AN150" s="53"/>
      <c r="AO150" s="53"/>
      <c r="AP150" s="53"/>
      <c r="AQ150" s="53"/>
      <c r="AR150" s="53"/>
      <c r="AS150" s="53"/>
      <c r="AT150" s="53"/>
      <c r="AU150" s="53"/>
      <c r="AV150" s="53"/>
      <c r="AW150" s="53"/>
      <c r="AX150" s="53"/>
      <c r="AY150" s="53"/>
      <c r="AZ150" s="53"/>
      <c r="BA150" s="53"/>
      <c r="BB150" s="53"/>
      <c r="BC150" s="53"/>
      <c r="BD150" s="53"/>
      <c r="BE150" s="53"/>
      <c r="BF150" s="53"/>
      <c r="BG150" s="53"/>
      <c r="BH150" s="53"/>
      <c r="BI150" s="53"/>
      <c r="BJ150" s="53"/>
      <c r="BK150" s="53"/>
      <c r="BL150" s="53"/>
      <c r="BM150" s="53"/>
      <c r="BN150" s="53"/>
      <c r="BO150" s="53"/>
      <c r="BP150" s="53"/>
      <c r="BQ150" s="53"/>
      <c r="BR150" s="53"/>
      <c r="BS150" s="53"/>
      <c r="BT150" s="53"/>
      <c r="BU150" s="53"/>
      <c r="BV150" s="53"/>
      <c r="BW150" s="53"/>
      <c r="BX150" s="53"/>
      <c r="BY150" s="53"/>
      <c r="BZ150" s="53"/>
      <c r="CA150" s="53"/>
      <c r="CB150" s="53"/>
      <c r="CC150" s="53"/>
      <c r="CD150" s="53"/>
    </row>
    <row r="151" spans="2:82" x14ac:dyDescent="0.25">
      <c r="B151" s="83" t="s">
        <v>355</v>
      </c>
      <c r="C151" s="83"/>
      <c r="D151" s="83"/>
      <c r="E151" s="83"/>
      <c r="F151" s="83"/>
      <c r="G151" s="91"/>
      <c r="H151" s="95">
        <v>12160</v>
      </c>
      <c r="I151" s="96"/>
      <c r="J151" s="96"/>
      <c r="K151" s="96"/>
      <c r="L151" s="96"/>
      <c r="M151" s="96"/>
      <c r="N151" s="96"/>
      <c r="O151" s="96"/>
      <c r="P151" s="97">
        <v>11606</v>
      </c>
      <c r="Q151" s="96"/>
      <c r="R151" s="96"/>
      <c r="T151" s="97"/>
      <c r="U151" s="97"/>
      <c r="V151" s="97"/>
      <c r="W151" s="97"/>
      <c r="X151" s="97"/>
      <c r="Y151" s="97">
        <v>10207</v>
      </c>
      <c r="Z151" s="97"/>
      <c r="AB151" s="97"/>
      <c r="AC151" s="97"/>
      <c r="AD151" s="97"/>
      <c r="AE151" s="97"/>
      <c r="AF151" s="97"/>
      <c r="AG151" s="97"/>
      <c r="AH151" s="98">
        <v>6994</v>
      </c>
      <c r="AI151" s="97"/>
      <c r="AJ151" s="97"/>
      <c r="AL151" s="98"/>
      <c r="AM151" s="98"/>
      <c r="AN151" s="98"/>
      <c r="AO151" s="98"/>
      <c r="AP151" s="98"/>
      <c r="AQ151" s="98">
        <v>4426</v>
      </c>
      <c r="AR151" s="98"/>
      <c r="AS151" s="98"/>
      <c r="AU151" s="98"/>
      <c r="AV151" s="98"/>
      <c r="AW151" s="98"/>
      <c r="AX151" s="98"/>
      <c r="AY151" s="98"/>
      <c r="AZ151" s="97">
        <v>3763</v>
      </c>
      <c r="BA151" s="98"/>
      <c r="BB151" s="98"/>
      <c r="BD151" s="97"/>
      <c r="BE151" s="97"/>
      <c r="BF151" s="97"/>
      <c r="BG151" s="97"/>
      <c r="BH151" s="97"/>
      <c r="BI151" s="97"/>
      <c r="BJ151" s="99"/>
      <c r="BK151" s="95">
        <v>49156</v>
      </c>
      <c r="BL151" s="96"/>
      <c r="BM151" s="96"/>
      <c r="BN151" s="96"/>
      <c r="BO151" s="96"/>
      <c r="BP151" s="96"/>
      <c r="BQ151" s="96"/>
      <c r="BR151" s="96"/>
      <c r="BS151" s="100"/>
      <c r="BT151" s="101">
        <v>4874355305</v>
      </c>
      <c r="BU151" s="102"/>
      <c r="BV151" s="102"/>
      <c r="BW151" s="102"/>
      <c r="BX151" s="102"/>
      <c r="BY151" s="102"/>
      <c r="BZ151" s="102"/>
      <c r="CA151" s="102"/>
      <c r="CB151" s="102"/>
      <c r="CC151" s="102"/>
      <c r="CD151" s="102"/>
    </row>
    <row r="159" spans="2:82" x14ac:dyDescent="0.25">
      <c r="B159">
        <v>1</v>
      </c>
      <c r="C159">
        <v>2</v>
      </c>
      <c r="D159">
        <v>3</v>
      </c>
      <c r="E159">
        <v>4</v>
      </c>
      <c r="F159">
        <v>5</v>
      </c>
      <c r="G159">
        <v>6</v>
      </c>
      <c r="H159">
        <v>7</v>
      </c>
      <c r="I159">
        <v>8</v>
      </c>
      <c r="J159">
        <v>9</v>
      </c>
    </row>
    <row r="160" spans="2:82" x14ac:dyDescent="0.25">
      <c r="B160" t="s">
        <v>368</v>
      </c>
    </row>
    <row r="161" spans="2:10" x14ac:dyDescent="0.25">
      <c r="B161" t="s">
        <v>369</v>
      </c>
    </row>
    <row r="162" spans="2:10" x14ac:dyDescent="0.25">
      <c r="C162" t="s">
        <v>370</v>
      </c>
      <c r="J162" t="s">
        <v>371</v>
      </c>
    </row>
    <row r="163" spans="2:10" x14ac:dyDescent="0.25">
      <c r="B163" t="s">
        <v>108</v>
      </c>
      <c r="C163" t="s">
        <v>372</v>
      </c>
      <c r="D163" t="s">
        <v>373</v>
      </c>
      <c r="E163" t="s">
        <v>374</v>
      </c>
      <c r="F163" t="s">
        <v>375</v>
      </c>
      <c r="G163" t="s">
        <v>376</v>
      </c>
      <c r="H163" t="s">
        <v>377</v>
      </c>
      <c r="I163" t="s">
        <v>371</v>
      </c>
      <c r="J163" t="s">
        <v>378</v>
      </c>
    </row>
    <row r="164" spans="2:10" x14ac:dyDescent="0.25">
      <c r="B164" t="s">
        <v>379</v>
      </c>
      <c r="C164">
        <v>2601</v>
      </c>
      <c r="D164">
        <v>8</v>
      </c>
      <c r="E164" t="s">
        <v>380</v>
      </c>
      <c r="F164" t="s">
        <v>380</v>
      </c>
      <c r="G164" t="s">
        <v>380</v>
      </c>
      <c r="H164" t="s">
        <v>380</v>
      </c>
      <c r="I164">
        <v>2609</v>
      </c>
      <c r="J164">
        <v>88256301</v>
      </c>
    </row>
    <row r="165" spans="2:10" x14ac:dyDescent="0.25">
      <c r="B165" t="s">
        <v>262</v>
      </c>
      <c r="C165">
        <v>9677</v>
      </c>
      <c r="D165">
        <v>1244</v>
      </c>
      <c r="E165">
        <v>20</v>
      </c>
      <c r="F165" t="s">
        <v>380</v>
      </c>
      <c r="G165" t="s">
        <v>380</v>
      </c>
      <c r="H165" t="s">
        <v>380</v>
      </c>
      <c r="I165">
        <v>10941</v>
      </c>
      <c r="J165">
        <v>476352746</v>
      </c>
    </row>
    <row r="166" spans="2:10" x14ac:dyDescent="0.25">
      <c r="B166" t="s">
        <v>263</v>
      </c>
      <c r="C166">
        <v>9790</v>
      </c>
      <c r="D166">
        <v>5032</v>
      </c>
      <c r="E166">
        <v>962</v>
      </c>
      <c r="F166">
        <v>75</v>
      </c>
      <c r="G166" t="s">
        <v>380</v>
      </c>
      <c r="H166" t="s">
        <v>380</v>
      </c>
      <c r="I166">
        <v>15859</v>
      </c>
      <c r="J166">
        <v>849497151</v>
      </c>
    </row>
    <row r="167" spans="2:10" x14ac:dyDescent="0.25">
      <c r="B167" t="s">
        <v>264</v>
      </c>
      <c r="C167">
        <v>7283</v>
      </c>
      <c r="D167">
        <v>5475</v>
      </c>
      <c r="E167">
        <v>3465</v>
      </c>
      <c r="F167">
        <v>1065</v>
      </c>
      <c r="G167">
        <v>77</v>
      </c>
      <c r="H167" t="s">
        <v>380</v>
      </c>
      <c r="I167">
        <v>17365</v>
      </c>
      <c r="J167">
        <v>1053542653</v>
      </c>
    </row>
    <row r="168" spans="2:10" x14ac:dyDescent="0.25">
      <c r="B168" t="s">
        <v>265</v>
      </c>
      <c r="C168">
        <v>5685</v>
      </c>
      <c r="D168">
        <v>5062</v>
      </c>
      <c r="E168">
        <v>4497</v>
      </c>
      <c r="F168">
        <v>3141</v>
      </c>
      <c r="G168">
        <v>796</v>
      </c>
      <c r="H168">
        <v>74</v>
      </c>
      <c r="I168">
        <v>19255</v>
      </c>
      <c r="J168">
        <v>1267598524</v>
      </c>
    </row>
    <row r="169" spans="2:10" x14ac:dyDescent="0.25">
      <c r="B169" t="s">
        <v>266</v>
      </c>
      <c r="C169">
        <v>5042</v>
      </c>
      <c r="D169">
        <v>4547</v>
      </c>
      <c r="E169">
        <v>4862</v>
      </c>
      <c r="F169">
        <v>4010</v>
      </c>
      <c r="G169">
        <v>2640</v>
      </c>
      <c r="H169">
        <v>1406</v>
      </c>
      <c r="I169">
        <v>22507</v>
      </c>
      <c r="J169">
        <v>1541800081</v>
      </c>
    </row>
    <row r="170" spans="2:10" x14ac:dyDescent="0.25">
      <c r="B170" t="s">
        <v>46</v>
      </c>
      <c r="C170">
        <v>4683</v>
      </c>
      <c r="D170">
        <v>4302</v>
      </c>
      <c r="E170">
        <v>4593</v>
      </c>
      <c r="F170">
        <v>4344</v>
      </c>
      <c r="G170">
        <v>3327</v>
      </c>
      <c r="H170">
        <v>5599</v>
      </c>
      <c r="I170">
        <v>26848</v>
      </c>
      <c r="J170">
        <v>1887093728</v>
      </c>
    </row>
    <row r="171" spans="2:10" x14ac:dyDescent="0.25">
      <c r="B171" t="s">
        <v>47</v>
      </c>
      <c r="C171">
        <v>3769</v>
      </c>
      <c r="D171">
        <v>3609</v>
      </c>
      <c r="E171">
        <v>4007</v>
      </c>
      <c r="F171">
        <v>3808</v>
      </c>
      <c r="G171">
        <v>2793</v>
      </c>
      <c r="H171">
        <v>7047</v>
      </c>
      <c r="I171">
        <v>25033</v>
      </c>
      <c r="J171">
        <v>1765326645</v>
      </c>
    </row>
    <row r="172" spans="2:10" x14ac:dyDescent="0.25">
      <c r="B172" t="s">
        <v>48</v>
      </c>
      <c r="C172">
        <v>2255</v>
      </c>
      <c r="D172">
        <v>2523</v>
      </c>
      <c r="E172">
        <v>2762</v>
      </c>
      <c r="F172">
        <v>2444</v>
      </c>
      <c r="G172">
        <v>1774</v>
      </c>
      <c r="H172">
        <v>4102</v>
      </c>
      <c r="I172">
        <v>15860</v>
      </c>
      <c r="J172">
        <v>1135401847</v>
      </c>
    </row>
    <row r="173" spans="2:10" x14ac:dyDescent="0.25">
      <c r="B173" t="s">
        <v>381</v>
      </c>
      <c r="C173">
        <v>1106</v>
      </c>
      <c r="D173">
        <v>1372</v>
      </c>
      <c r="E173">
        <v>1306</v>
      </c>
      <c r="F173">
        <v>1181</v>
      </c>
      <c r="G173">
        <v>749</v>
      </c>
      <c r="H173">
        <v>1618</v>
      </c>
      <c r="I173">
        <v>7332</v>
      </c>
      <c r="J173">
        <v>530897080</v>
      </c>
    </row>
    <row r="174" spans="2:10" x14ac:dyDescent="0.25">
      <c r="B174" t="s">
        <v>371</v>
      </c>
      <c r="C174">
        <v>51891</v>
      </c>
      <c r="D174">
        <v>33174</v>
      </c>
      <c r="E174">
        <v>26474</v>
      </c>
      <c r="F174">
        <v>20068</v>
      </c>
      <c r="G174">
        <v>12156</v>
      </c>
      <c r="H174">
        <v>19846</v>
      </c>
      <c r="I174">
        <v>163609</v>
      </c>
      <c r="J174">
        <v>10595766756</v>
      </c>
    </row>
    <row r="175" spans="2:10" x14ac:dyDescent="0.25">
      <c r="B175" t="s">
        <v>382</v>
      </c>
    </row>
    <row r="176" spans="2:10" x14ac:dyDescent="0.25">
      <c r="B176" t="s">
        <v>383</v>
      </c>
    </row>
    <row r="177" spans="2:10" x14ac:dyDescent="0.25">
      <c r="B177" t="s">
        <v>384</v>
      </c>
    </row>
    <row r="178" spans="2:10" x14ac:dyDescent="0.25">
      <c r="C178" t="s">
        <v>370</v>
      </c>
      <c r="J178" t="s">
        <v>371</v>
      </c>
    </row>
    <row r="179" spans="2:10" x14ac:dyDescent="0.25">
      <c r="B179" t="s">
        <v>108</v>
      </c>
      <c r="C179" t="s">
        <v>372</v>
      </c>
      <c r="D179" t="s">
        <v>373</v>
      </c>
      <c r="E179" t="s">
        <v>374</v>
      </c>
      <c r="F179" t="s">
        <v>375</v>
      </c>
      <c r="G179" t="s">
        <v>376</v>
      </c>
      <c r="H179" t="s">
        <v>377</v>
      </c>
      <c r="I179" t="s">
        <v>371</v>
      </c>
      <c r="J179" t="s">
        <v>378</v>
      </c>
    </row>
    <row r="180" spans="2:10" x14ac:dyDescent="0.25">
      <c r="B180" t="s">
        <v>379</v>
      </c>
      <c r="C180">
        <v>5</v>
      </c>
      <c r="D180" t="s">
        <v>380</v>
      </c>
      <c r="E180" t="s">
        <v>380</v>
      </c>
      <c r="F180" t="s">
        <v>380</v>
      </c>
      <c r="G180" t="s">
        <v>380</v>
      </c>
      <c r="H180" t="s">
        <v>380</v>
      </c>
      <c r="I180">
        <v>5</v>
      </c>
      <c r="J180">
        <v>205648</v>
      </c>
    </row>
    <row r="181" spans="2:10" x14ac:dyDescent="0.25">
      <c r="B181" t="s">
        <v>262</v>
      </c>
      <c r="C181">
        <v>21</v>
      </c>
      <c r="D181">
        <v>1</v>
      </c>
      <c r="E181" t="s">
        <v>380</v>
      </c>
      <c r="F181" t="s">
        <v>380</v>
      </c>
      <c r="G181" t="s">
        <v>380</v>
      </c>
      <c r="H181" t="s">
        <v>380</v>
      </c>
      <c r="I181">
        <v>22</v>
      </c>
      <c r="J181">
        <v>958732</v>
      </c>
    </row>
    <row r="182" spans="2:10" x14ac:dyDescent="0.25">
      <c r="B182" t="s">
        <v>263</v>
      </c>
      <c r="C182">
        <v>27</v>
      </c>
      <c r="D182">
        <v>7</v>
      </c>
      <c r="E182">
        <v>3</v>
      </c>
      <c r="F182">
        <v>2</v>
      </c>
      <c r="G182" t="s">
        <v>380</v>
      </c>
      <c r="H182" t="s">
        <v>380</v>
      </c>
      <c r="I182">
        <v>39</v>
      </c>
      <c r="J182">
        <v>2194530</v>
      </c>
    </row>
    <row r="183" spans="2:10" x14ac:dyDescent="0.25">
      <c r="B183" t="s">
        <v>264</v>
      </c>
      <c r="C183">
        <v>29</v>
      </c>
      <c r="D183">
        <v>21</v>
      </c>
      <c r="E183">
        <v>30</v>
      </c>
      <c r="F183">
        <v>129</v>
      </c>
      <c r="G183">
        <v>1</v>
      </c>
      <c r="H183" t="s">
        <v>380</v>
      </c>
      <c r="I183">
        <v>210</v>
      </c>
      <c r="J183">
        <v>12275796</v>
      </c>
    </row>
    <row r="184" spans="2:10" x14ac:dyDescent="0.25">
      <c r="B184" t="s">
        <v>265</v>
      </c>
      <c r="C184">
        <v>33</v>
      </c>
      <c r="D184">
        <v>33</v>
      </c>
      <c r="E184">
        <v>65</v>
      </c>
      <c r="F184">
        <v>370</v>
      </c>
      <c r="G184">
        <v>115</v>
      </c>
      <c r="H184">
        <v>4</v>
      </c>
      <c r="I184">
        <v>620</v>
      </c>
      <c r="J184">
        <v>37245140</v>
      </c>
    </row>
    <row r="185" spans="2:10" x14ac:dyDescent="0.25">
      <c r="B185" t="s">
        <v>266</v>
      </c>
      <c r="C185">
        <v>33</v>
      </c>
      <c r="D185">
        <v>33</v>
      </c>
      <c r="E185">
        <v>76</v>
      </c>
      <c r="F185">
        <v>445</v>
      </c>
      <c r="G185">
        <v>347</v>
      </c>
      <c r="H185">
        <v>85</v>
      </c>
      <c r="I185">
        <v>1019</v>
      </c>
      <c r="J185">
        <v>61494210</v>
      </c>
    </row>
    <row r="186" spans="2:10" x14ac:dyDescent="0.25">
      <c r="B186" t="s">
        <v>46</v>
      </c>
      <c r="C186">
        <v>18</v>
      </c>
      <c r="D186">
        <v>26</v>
      </c>
      <c r="E186">
        <v>53</v>
      </c>
      <c r="F186">
        <v>424</v>
      </c>
      <c r="G186">
        <v>342</v>
      </c>
      <c r="H186">
        <v>279</v>
      </c>
      <c r="I186">
        <v>1142</v>
      </c>
      <c r="J186">
        <v>69566793</v>
      </c>
    </row>
    <row r="187" spans="2:10" x14ac:dyDescent="0.25">
      <c r="B187" t="s">
        <v>47</v>
      </c>
      <c r="C187">
        <v>23</v>
      </c>
      <c r="D187">
        <v>23</v>
      </c>
      <c r="E187">
        <v>39</v>
      </c>
      <c r="F187">
        <v>338</v>
      </c>
      <c r="G187">
        <v>280</v>
      </c>
      <c r="H187">
        <v>291</v>
      </c>
      <c r="I187">
        <v>994</v>
      </c>
      <c r="J187">
        <v>58434969</v>
      </c>
    </row>
    <row r="188" spans="2:10" x14ac:dyDescent="0.25">
      <c r="B188" t="s">
        <v>48</v>
      </c>
      <c r="C188">
        <v>10</v>
      </c>
      <c r="D188">
        <v>18</v>
      </c>
      <c r="E188">
        <v>38</v>
      </c>
      <c r="F188">
        <v>222</v>
      </c>
      <c r="G188">
        <v>153</v>
      </c>
      <c r="H188">
        <v>209</v>
      </c>
      <c r="I188">
        <v>650</v>
      </c>
      <c r="J188">
        <v>39420528</v>
      </c>
    </row>
    <row r="189" spans="2:10" x14ac:dyDescent="0.25">
      <c r="B189" t="s">
        <v>381</v>
      </c>
      <c r="C189">
        <v>12</v>
      </c>
      <c r="D189">
        <v>11</v>
      </c>
      <c r="E189">
        <v>15</v>
      </c>
      <c r="F189">
        <v>97</v>
      </c>
      <c r="G189">
        <v>62</v>
      </c>
      <c r="H189">
        <v>79</v>
      </c>
      <c r="I189">
        <v>276</v>
      </c>
      <c r="J189">
        <v>16821528</v>
      </c>
    </row>
    <row r="190" spans="2:10" x14ac:dyDescent="0.25">
      <c r="B190" t="s">
        <v>371</v>
      </c>
      <c r="C190">
        <v>211</v>
      </c>
      <c r="D190">
        <v>173</v>
      </c>
      <c r="E190">
        <v>319</v>
      </c>
      <c r="F190">
        <v>2027</v>
      </c>
      <c r="G190">
        <v>1300</v>
      </c>
      <c r="H190">
        <v>947</v>
      </c>
      <c r="I190">
        <v>4977</v>
      </c>
      <c r="J190">
        <v>298617874</v>
      </c>
    </row>
    <row r="191" spans="2:10" x14ac:dyDescent="0.25">
      <c r="B191" t="s">
        <v>382</v>
      </c>
    </row>
    <row r="192" spans="2:10" x14ac:dyDescent="0.25">
      <c r="B192" t="s">
        <v>383</v>
      </c>
    </row>
    <row r="193" spans="2:10" x14ac:dyDescent="0.25">
      <c r="B193" t="s">
        <v>385</v>
      </c>
    </row>
    <row r="194" spans="2:10" x14ac:dyDescent="0.25">
      <c r="C194" t="s">
        <v>370</v>
      </c>
      <c r="J194" t="s">
        <v>371</v>
      </c>
    </row>
    <row r="195" spans="2:10" x14ac:dyDescent="0.25">
      <c r="B195" t="s">
        <v>108</v>
      </c>
      <c r="C195" t="s">
        <v>372</v>
      </c>
      <c r="D195" t="s">
        <v>373</v>
      </c>
      <c r="E195" t="s">
        <v>374</v>
      </c>
      <c r="F195" t="s">
        <v>375</v>
      </c>
      <c r="G195" t="s">
        <v>376</v>
      </c>
      <c r="H195" t="s">
        <v>377</v>
      </c>
      <c r="I195" t="s">
        <v>371</v>
      </c>
      <c r="J195" t="s">
        <v>378</v>
      </c>
    </row>
    <row r="196" spans="2:10" x14ac:dyDescent="0.25">
      <c r="B196" t="s">
        <v>379</v>
      </c>
      <c r="C196">
        <v>233</v>
      </c>
      <c r="D196" t="s">
        <v>380</v>
      </c>
      <c r="E196" t="s">
        <v>380</v>
      </c>
      <c r="F196" t="s">
        <v>380</v>
      </c>
      <c r="G196" t="s">
        <v>380</v>
      </c>
      <c r="H196" t="s">
        <v>380</v>
      </c>
      <c r="I196">
        <v>233</v>
      </c>
      <c r="J196">
        <v>7556125</v>
      </c>
    </row>
    <row r="197" spans="2:10" x14ac:dyDescent="0.25">
      <c r="B197" t="s">
        <v>262</v>
      </c>
      <c r="C197">
        <v>695</v>
      </c>
      <c r="D197">
        <v>188</v>
      </c>
      <c r="E197">
        <v>2</v>
      </c>
      <c r="F197" t="s">
        <v>380</v>
      </c>
      <c r="G197" t="s">
        <v>380</v>
      </c>
      <c r="H197" t="s">
        <v>380</v>
      </c>
      <c r="I197">
        <v>885</v>
      </c>
      <c r="J197">
        <v>36579825</v>
      </c>
    </row>
    <row r="198" spans="2:10" x14ac:dyDescent="0.25">
      <c r="B198" t="s">
        <v>263</v>
      </c>
      <c r="C198">
        <v>709</v>
      </c>
      <c r="D198">
        <v>525</v>
      </c>
      <c r="E198">
        <v>60</v>
      </c>
      <c r="F198" t="s">
        <v>380</v>
      </c>
      <c r="G198" t="s">
        <v>380</v>
      </c>
      <c r="H198" t="s">
        <v>380</v>
      </c>
      <c r="I198">
        <v>1294</v>
      </c>
      <c r="J198">
        <v>60675531</v>
      </c>
    </row>
    <row r="199" spans="2:10" x14ac:dyDescent="0.25">
      <c r="B199" t="s">
        <v>264</v>
      </c>
      <c r="C199">
        <v>527</v>
      </c>
      <c r="D199">
        <v>496</v>
      </c>
      <c r="E199">
        <v>182</v>
      </c>
      <c r="F199">
        <v>58</v>
      </c>
      <c r="G199">
        <v>2</v>
      </c>
      <c r="H199" t="s">
        <v>380</v>
      </c>
      <c r="I199">
        <v>1265</v>
      </c>
      <c r="J199">
        <v>65677536</v>
      </c>
    </row>
    <row r="200" spans="2:10" x14ac:dyDescent="0.25">
      <c r="B200" t="s">
        <v>265</v>
      </c>
      <c r="C200">
        <v>507</v>
      </c>
      <c r="D200">
        <v>481</v>
      </c>
      <c r="E200">
        <v>258</v>
      </c>
      <c r="F200">
        <v>158</v>
      </c>
      <c r="G200">
        <v>35</v>
      </c>
      <c r="H200">
        <v>5</v>
      </c>
      <c r="I200">
        <v>1444</v>
      </c>
      <c r="J200">
        <v>80404176</v>
      </c>
    </row>
    <row r="201" spans="2:10" x14ac:dyDescent="0.25">
      <c r="B201" t="s">
        <v>266</v>
      </c>
      <c r="C201">
        <v>495</v>
      </c>
      <c r="D201">
        <v>515</v>
      </c>
      <c r="E201">
        <v>297</v>
      </c>
      <c r="F201">
        <v>226</v>
      </c>
      <c r="G201">
        <v>114</v>
      </c>
      <c r="H201">
        <v>42</v>
      </c>
      <c r="I201">
        <v>1689</v>
      </c>
      <c r="J201">
        <v>95565270</v>
      </c>
    </row>
    <row r="202" spans="2:10" x14ac:dyDescent="0.25">
      <c r="B202" t="s">
        <v>46</v>
      </c>
      <c r="C202">
        <v>464</v>
      </c>
      <c r="D202">
        <v>518</v>
      </c>
      <c r="E202">
        <v>284</v>
      </c>
      <c r="F202">
        <v>264</v>
      </c>
      <c r="G202">
        <v>167</v>
      </c>
      <c r="H202">
        <v>142</v>
      </c>
      <c r="I202">
        <v>1839</v>
      </c>
      <c r="J202">
        <v>107352430</v>
      </c>
    </row>
    <row r="203" spans="2:10" x14ac:dyDescent="0.25">
      <c r="B203" t="s">
        <v>47</v>
      </c>
      <c r="C203">
        <v>274</v>
      </c>
      <c r="D203">
        <v>394</v>
      </c>
      <c r="E203">
        <v>233</v>
      </c>
      <c r="F203">
        <v>237</v>
      </c>
      <c r="G203">
        <v>134</v>
      </c>
      <c r="H203">
        <v>116</v>
      </c>
      <c r="I203">
        <v>1388</v>
      </c>
      <c r="J203">
        <v>80759734</v>
      </c>
    </row>
    <row r="204" spans="2:10" x14ac:dyDescent="0.25">
      <c r="B204" t="s">
        <v>48</v>
      </c>
      <c r="C204">
        <v>158</v>
      </c>
      <c r="D204">
        <v>230</v>
      </c>
      <c r="E204">
        <v>140</v>
      </c>
      <c r="F204">
        <v>114</v>
      </c>
      <c r="G204">
        <v>46</v>
      </c>
      <c r="H204">
        <v>49</v>
      </c>
      <c r="I204">
        <v>737</v>
      </c>
      <c r="J204">
        <v>43845871</v>
      </c>
    </row>
    <row r="205" spans="2:10" x14ac:dyDescent="0.25">
      <c r="B205" t="s">
        <v>381</v>
      </c>
      <c r="C205">
        <v>56</v>
      </c>
      <c r="D205">
        <v>110</v>
      </c>
      <c r="E205">
        <v>61</v>
      </c>
      <c r="F205">
        <v>65</v>
      </c>
      <c r="G205">
        <v>25</v>
      </c>
      <c r="H205">
        <v>13</v>
      </c>
      <c r="I205">
        <v>330</v>
      </c>
      <c r="J205">
        <v>21492010</v>
      </c>
    </row>
    <row r="206" spans="2:10" x14ac:dyDescent="0.25">
      <c r="B206" t="s">
        <v>371</v>
      </c>
      <c r="C206">
        <v>4118</v>
      </c>
      <c r="D206">
        <v>3457</v>
      </c>
      <c r="E206">
        <v>1517</v>
      </c>
      <c r="F206">
        <v>1122</v>
      </c>
      <c r="G206">
        <v>523</v>
      </c>
      <c r="H206">
        <v>367</v>
      </c>
      <c r="I206">
        <v>11104</v>
      </c>
      <c r="J206">
        <v>599908508</v>
      </c>
    </row>
    <row r="207" spans="2:10" x14ac:dyDescent="0.25">
      <c r="B207" t="s">
        <v>382</v>
      </c>
    </row>
    <row r="208" spans="2:10" x14ac:dyDescent="0.25">
      <c r="B208" t="s">
        <v>383</v>
      </c>
    </row>
    <row r="210" spans="2:10" x14ac:dyDescent="0.25">
      <c r="B210" t="s">
        <v>386</v>
      </c>
    </row>
    <row r="211" spans="2:10" x14ac:dyDescent="0.25">
      <c r="B211" t="s">
        <v>387</v>
      </c>
    </row>
    <row r="212" spans="2:10" x14ac:dyDescent="0.25">
      <c r="C212" t="s">
        <v>370</v>
      </c>
      <c r="J212" t="s">
        <v>371</v>
      </c>
    </row>
    <row r="213" spans="2:10" x14ac:dyDescent="0.25">
      <c r="B213" t="s">
        <v>108</v>
      </c>
      <c r="C213" t="s">
        <v>372</v>
      </c>
      <c r="D213" t="s">
        <v>373</v>
      </c>
      <c r="E213" t="s">
        <v>374</v>
      </c>
      <c r="F213" t="s">
        <v>375</v>
      </c>
      <c r="G213" t="s">
        <v>376</v>
      </c>
      <c r="H213" t="s">
        <v>377</v>
      </c>
      <c r="I213" t="s">
        <v>371</v>
      </c>
      <c r="J213" t="s">
        <v>378</v>
      </c>
    </row>
    <row r="214" spans="2:10" x14ac:dyDescent="0.25">
      <c r="B214" t="s">
        <v>379</v>
      </c>
      <c r="C214">
        <v>311</v>
      </c>
      <c r="D214" t="s">
        <v>380</v>
      </c>
      <c r="E214" t="s">
        <v>380</v>
      </c>
      <c r="F214" t="s">
        <v>380</v>
      </c>
      <c r="G214" t="s">
        <v>380</v>
      </c>
      <c r="H214" t="s">
        <v>380</v>
      </c>
      <c r="I214">
        <v>311</v>
      </c>
      <c r="J214">
        <v>13733490</v>
      </c>
    </row>
    <row r="215" spans="2:10" x14ac:dyDescent="0.25">
      <c r="B215" t="s">
        <v>262</v>
      </c>
      <c r="C215">
        <v>1432</v>
      </c>
      <c r="D215">
        <v>227</v>
      </c>
      <c r="E215">
        <v>3</v>
      </c>
      <c r="F215" t="s">
        <v>380</v>
      </c>
      <c r="G215" t="s">
        <v>380</v>
      </c>
      <c r="H215" t="s">
        <v>380</v>
      </c>
      <c r="I215">
        <v>1662</v>
      </c>
      <c r="J215">
        <v>93739148</v>
      </c>
    </row>
    <row r="216" spans="2:10" x14ac:dyDescent="0.25">
      <c r="B216" t="s">
        <v>263</v>
      </c>
      <c r="C216">
        <v>1725</v>
      </c>
      <c r="D216">
        <v>797</v>
      </c>
      <c r="E216">
        <v>116</v>
      </c>
      <c r="F216">
        <v>2</v>
      </c>
      <c r="G216" t="s">
        <v>380</v>
      </c>
      <c r="H216" t="s">
        <v>380</v>
      </c>
      <c r="I216">
        <v>2640</v>
      </c>
      <c r="J216">
        <v>167689502</v>
      </c>
    </row>
    <row r="217" spans="2:10" x14ac:dyDescent="0.25">
      <c r="B217" t="s">
        <v>264</v>
      </c>
      <c r="C217">
        <v>1437</v>
      </c>
      <c r="D217">
        <v>1170</v>
      </c>
      <c r="E217">
        <v>343</v>
      </c>
      <c r="F217">
        <v>41</v>
      </c>
      <c r="G217" t="s">
        <v>380</v>
      </c>
      <c r="H217" t="s">
        <v>380</v>
      </c>
      <c r="I217">
        <v>2991</v>
      </c>
      <c r="J217">
        <v>214672707</v>
      </c>
    </row>
    <row r="218" spans="2:10" x14ac:dyDescent="0.25">
      <c r="B218" t="s">
        <v>265</v>
      </c>
      <c r="C218">
        <v>1366</v>
      </c>
      <c r="D218">
        <v>1307</v>
      </c>
      <c r="E218">
        <v>596</v>
      </c>
      <c r="F218">
        <v>181</v>
      </c>
      <c r="G218">
        <v>14</v>
      </c>
      <c r="H218">
        <v>1</v>
      </c>
      <c r="I218">
        <v>3465</v>
      </c>
      <c r="J218">
        <v>275502490</v>
      </c>
    </row>
    <row r="219" spans="2:10" x14ac:dyDescent="0.25">
      <c r="B219" t="s">
        <v>266</v>
      </c>
      <c r="C219">
        <v>1236</v>
      </c>
      <c r="D219">
        <v>1255</v>
      </c>
      <c r="E219">
        <v>728</v>
      </c>
      <c r="F219">
        <v>360</v>
      </c>
      <c r="G219">
        <v>97</v>
      </c>
      <c r="H219">
        <v>15</v>
      </c>
      <c r="I219">
        <v>3691</v>
      </c>
      <c r="J219">
        <v>289271773</v>
      </c>
    </row>
    <row r="220" spans="2:10" x14ac:dyDescent="0.25">
      <c r="B220" t="s">
        <v>46</v>
      </c>
      <c r="C220">
        <v>1101</v>
      </c>
      <c r="D220">
        <v>1233</v>
      </c>
      <c r="E220">
        <v>894</v>
      </c>
      <c r="F220">
        <v>491</v>
      </c>
      <c r="G220">
        <v>219</v>
      </c>
      <c r="H220">
        <v>119</v>
      </c>
      <c r="I220">
        <v>4057</v>
      </c>
      <c r="J220">
        <v>318870846</v>
      </c>
    </row>
    <row r="221" spans="2:10" x14ac:dyDescent="0.25">
      <c r="B221" t="s">
        <v>47</v>
      </c>
      <c r="C221">
        <v>879</v>
      </c>
      <c r="D221">
        <v>1133</v>
      </c>
      <c r="E221">
        <v>835</v>
      </c>
      <c r="F221">
        <v>490</v>
      </c>
      <c r="G221">
        <v>229</v>
      </c>
      <c r="H221">
        <v>105</v>
      </c>
      <c r="I221">
        <v>3671</v>
      </c>
      <c r="J221">
        <v>300277371</v>
      </c>
    </row>
    <row r="222" spans="2:10" x14ac:dyDescent="0.25">
      <c r="B222" t="s">
        <v>48</v>
      </c>
      <c r="C222">
        <v>431</v>
      </c>
      <c r="D222">
        <v>797</v>
      </c>
      <c r="E222">
        <v>549</v>
      </c>
      <c r="F222">
        <v>437</v>
      </c>
      <c r="G222">
        <v>149</v>
      </c>
      <c r="H222">
        <v>74</v>
      </c>
      <c r="I222">
        <v>2437</v>
      </c>
      <c r="J222">
        <v>217879212</v>
      </c>
    </row>
    <row r="223" spans="2:10" x14ac:dyDescent="0.25">
      <c r="B223" t="s">
        <v>381</v>
      </c>
      <c r="C223">
        <v>156</v>
      </c>
      <c r="D223">
        <v>390</v>
      </c>
      <c r="E223">
        <v>297</v>
      </c>
      <c r="F223">
        <v>195</v>
      </c>
      <c r="G223">
        <v>89</v>
      </c>
      <c r="H223">
        <v>44</v>
      </c>
      <c r="I223">
        <v>1171</v>
      </c>
      <c r="J223">
        <v>120764617</v>
      </c>
    </row>
    <row r="224" spans="2:10" x14ac:dyDescent="0.25">
      <c r="B224" t="s">
        <v>371</v>
      </c>
      <c r="C224">
        <v>10074</v>
      </c>
      <c r="D224">
        <v>8309</v>
      </c>
      <c r="E224">
        <v>4361</v>
      </c>
      <c r="F224">
        <v>2197</v>
      </c>
      <c r="G224">
        <v>797</v>
      </c>
      <c r="H224">
        <v>358</v>
      </c>
      <c r="I224">
        <v>26096</v>
      </c>
      <c r="J224">
        <v>2012401156</v>
      </c>
    </row>
    <row r="225" spans="2:10" x14ac:dyDescent="0.25">
      <c r="B225" t="s">
        <v>382</v>
      </c>
    </row>
    <row r="226" spans="2:10" x14ac:dyDescent="0.25">
      <c r="B226" t="s">
        <v>383</v>
      </c>
    </row>
    <row r="227" spans="2:10" x14ac:dyDescent="0.25">
      <c r="B227" t="s">
        <v>388</v>
      </c>
    </row>
    <row r="228" spans="2:10" x14ac:dyDescent="0.25">
      <c r="C228" t="s">
        <v>370</v>
      </c>
      <c r="J228" t="s">
        <v>371</v>
      </c>
    </row>
    <row r="229" spans="2:10" x14ac:dyDescent="0.25">
      <c r="B229" t="s">
        <v>108</v>
      </c>
      <c r="C229" t="s">
        <v>372</v>
      </c>
      <c r="D229" t="s">
        <v>373</v>
      </c>
      <c r="E229" t="s">
        <v>374</v>
      </c>
      <c r="F229" t="s">
        <v>375</v>
      </c>
      <c r="G229" t="s">
        <v>376</v>
      </c>
      <c r="H229" t="s">
        <v>377</v>
      </c>
      <c r="I229" t="s">
        <v>371</v>
      </c>
      <c r="J229" t="s">
        <v>378</v>
      </c>
    </row>
    <row r="230" spans="2:10" x14ac:dyDescent="0.25">
      <c r="B230" t="s">
        <v>379</v>
      </c>
      <c r="C230">
        <v>74</v>
      </c>
      <c r="D230" t="s">
        <v>380</v>
      </c>
      <c r="E230" t="s">
        <v>380</v>
      </c>
      <c r="F230" t="s">
        <v>380</v>
      </c>
      <c r="G230" t="s">
        <v>380</v>
      </c>
      <c r="H230" t="s">
        <v>380</v>
      </c>
      <c r="I230">
        <v>74</v>
      </c>
      <c r="J230">
        <v>5371204</v>
      </c>
    </row>
    <row r="231" spans="2:10" x14ac:dyDescent="0.25">
      <c r="B231" t="s">
        <v>262</v>
      </c>
      <c r="C231">
        <v>345</v>
      </c>
      <c r="D231">
        <v>223</v>
      </c>
      <c r="E231" t="s">
        <v>380</v>
      </c>
      <c r="F231" t="s">
        <v>380</v>
      </c>
      <c r="G231" t="s">
        <v>380</v>
      </c>
      <c r="H231" t="s">
        <v>380</v>
      </c>
      <c r="I231">
        <v>568</v>
      </c>
      <c r="J231">
        <v>52858147</v>
      </c>
    </row>
    <row r="232" spans="2:10" x14ac:dyDescent="0.25">
      <c r="B232" t="s">
        <v>263</v>
      </c>
      <c r="C232">
        <v>311</v>
      </c>
      <c r="D232">
        <v>738</v>
      </c>
      <c r="E232">
        <v>116</v>
      </c>
      <c r="F232" t="s">
        <v>380</v>
      </c>
      <c r="G232" t="s">
        <v>380</v>
      </c>
      <c r="H232" t="s">
        <v>380</v>
      </c>
      <c r="I232">
        <v>1165</v>
      </c>
      <c r="J232">
        <v>119813006</v>
      </c>
    </row>
    <row r="233" spans="2:10" x14ac:dyDescent="0.25">
      <c r="B233" t="s">
        <v>264</v>
      </c>
      <c r="C233">
        <v>149</v>
      </c>
      <c r="D233">
        <v>560</v>
      </c>
      <c r="E233">
        <v>573</v>
      </c>
      <c r="F233">
        <v>196</v>
      </c>
      <c r="G233">
        <v>1</v>
      </c>
      <c r="H233" t="s">
        <v>380</v>
      </c>
      <c r="I233">
        <v>1479</v>
      </c>
      <c r="J233">
        <v>159097555</v>
      </c>
    </row>
    <row r="234" spans="2:10" x14ac:dyDescent="0.25">
      <c r="B234" t="s">
        <v>265</v>
      </c>
      <c r="C234">
        <v>49</v>
      </c>
      <c r="D234">
        <v>268</v>
      </c>
      <c r="E234">
        <v>541</v>
      </c>
      <c r="F234">
        <v>662</v>
      </c>
      <c r="G234">
        <v>239</v>
      </c>
      <c r="H234" t="s">
        <v>380</v>
      </c>
      <c r="I234">
        <v>1759</v>
      </c>
      <c r="J234">
        <v>197741971</v>
      </c>
    </row>
    <row r="235" spans="2:10" x14ac:dyDescent="0.25">
      <c r="B235" t="s">
        <v>266</v>
      </c>
      <c r="C235" t="s">
        <v>380</v>
      </c>
      <c r="D235">
        <v>12</v>
      </c>
      <c r="E235">
        <v>202</v>
      </c>
      <c r="F235">
        <v>429</v>
      </c>
      <c r="G235">
        <v>401</v>
      </c>
      <c r="H235">
        <v>325</v>
      </c>
      <c r="I235">
        <v>1369</v>
      </c>
      <c r="J235">
        <v>163954449</v>
      </c>
    </row>
    <row r="236" spans="2:10" x14ac:dyDescent="0.25">
      <c r="B236" t="s">
        <v>46</v>
      </c>
      <c r="C236">
        <v>1</v>
      </c>
      <c r="D236" t="s">
        <v>380</v>
      </c>
      <c r="E236">
        <v>4</v>
      </c>
      <c r="F236">
        <v>105</v>
      </c>
      <c r="G236">
        <v>171</v>
      </c>
      <c r="H236">
        <v>389</v>
      </c>
      <c r="I236">
        <v>670</v>
      </c>
      <c r="J236">
        <v>85529718</v>
      </c>
    </row>
    <row r="237" spans="2:10" x14ac:dyDescent="0.25">
      <c r="B237" t="s">
        <v>47</v>
      </c>
      <c r="C237" t="s">
        <v>380</v>
      </c>
      <c r="D237" t="s">
        <v>380</v>
      </c>
      <c r="E237">
        <v>1</v>
      </c>
      <c r="F237">
        <v>9</v>
      </c>
      <c r="G237">
        <v>21</v>
      </c>
      <c r="H237">
        <v>108</v>
      </c>
      <c r="I237">
        <v>139</v>
      </c>
      <c r="J237">
        <v>18510725</v>
      </c>
    </row>
    <row r="238" spans="2:10" x14ac:dyDescent="0.25">
      <c r="B238" t="s">
        <v>48</v>
      </c>
      <c r="C238" t="s">
        <v>380</v>
      </c>
      <c r="D238" t="s">
        <v>380</v>
      </c>
      <c r="E238" t="s">
        <v>380</v>
      </c>
      <c r="F238" t="s">
        <v>380</v>
      </c>
      <c r="G238" t="s">
        <v>380</v>
      </c>
      <c r="H238" t="s">
        <v>380</v>
      </c>
      <c r="I238" t="s">
        <v>380</v>
      </c>
      <c r="J238" t="s">
        <v>380</v>
      </c>
    </row>
    <row r="239" spans="2:10" x14ac:dyDescent="0.25">
      <c r="B239" t="s">
        <v>381</v>
      </c>
      <c r="C239" t="s">
        <v>380</v>
      </c>
      <c r="D239" t="s">
        <v>380</v>
      </c>
      <c r="E239" t="s">
        <v>380</v>
      </c>
      <c r="F239" t="s">
        <v>380</v>
      </c>
      <c r="G239" t="s">
        <v>380</v>
      </c>
      <c r="H239" t="s">
        <v>380</v>
      </c>
      <c r="I239" t="s">
        <v>380</v>
      </c>
      <c r="J239" t="s">
        <v>380</v>
      </c>
    </row>
    <row r="240" spans="2:10" x14ac:dyDescent="0.25">
      <c r="B240" t="s">
        <v>371</v>
      </c>
      <c r="C240">
        <v>929</v>
      </c>
      <c r="D240">
        <v>1801</v>
      </c>
      <c r="E240">
        <v>1437</v>
      </c>
      <c r="F240">
        <v>1401</v>
      </c>
      <c r="G240">
        <v>833</v>
      </c>
      <c r="H240">
        <v>822</v>
      </c>
      <c r="I240">
        <v>7223</v>
      </c>
      <c r="J240">
        <v>802876775</v>
      </c>
    </row>
    <row r="241" spans="2:10" x14ac:dyDescent="0.25">
      <c r="B241" t="s">
        <v>382</v>
      </c>
    </row>
    <row r="242" spans="2:10" x14ac:dyDescent="0.25">
      <c r="B242" t="s">
        <v>383</v>
      </c>
    </row>
    <row r="243" spans="2:10" x14ac:dyDescent="0.25">
      <c r="B243" t="s">
        <v>389</v>
      </c>
    </row>
    <row r="244" spans="2:10" x14ac:dyDescent="0.25">
      <c r="C244" t="s">
        <v>370</v>
      </c>
      <c r="J244" t="s">
        <v>371</v>
      </c>
    </row>
    <row r="245" spans="2:10" x14ac:dyDescent="0.25">
      <c r="B245" t="s">
        <v>108</v>
      </c>
      <c r="C245" t="s">
        <v>372</v>
      </c>
      <c r="D245" t="s">
        <v>373</v>
      </c>
      <c r="E245" t="s">
        <v>374</v>
      </c>
      <c r="F245" t="s">
        <v>375</v>
      </c>
      <c r="G245" t="s">
        <v>376</v>
      </c>
      <c r="H245" t="s">
        <v>377</v>
      </c>
      <c r="I245" t="s">
        <v>371</v>
      </c>
      <c r="J245" t="s">
        <v>378</v>
      </c>
    </row>
    <row r="246" spans="2:10" x14ac:dyDescent="0.25">
      <c r="B246" t="s">
        <v>379</v>
      </c>
      <c r="C246">
        <v>1410</v>
      </c>
      <c r="D246" t="s">
        <v>380</v>
      </c>
      <c r="E246" t="s">
        <v>380</v>
      </c>
      <c r="F246" t="s">
        <v>380</v>
      </c>
      <c r="G246" t="s">
        <v>380</v>
      </c>
      <c r="H246" t="s">
        <v>380</v>
      </c>
      <c r="I246">
        <v>1410</v>
      </c>
      <c r="J246">
        <v>58660308</v>
      </c>
    </row>
    <row r="247" spans="2:10" x14ac:dyDescent="0.25">
      <c r="B247" t="s">
        <v>262</v>
      </c>
      <c r="C247">
        <v>2765</v>
      </c>
      <c r="D247">
        <v>475</v>
      </c>
      <c r="E247" t="s">
        <v>380</v>
      </c>
      <c r="F247" t="s">
        <v>380</v>
      </c>
      <c r="G247" t="s">
        <v>380</v>
      </c>
      <c r="H247" t="s">
        <v>380</v>
      </c>
      <c r="I247">
        <v>3240</v>
      </c>
      <c r="J247">
        <v>165424189</v>
      </c>
    </row>
    <row r="248" spans="2:10" x14ac:dyDescent="0.25">
      <c r="B248" t="s">
        <v>263</v>
      </c>
      <c r="C248">
        <v>1914</v>
      </c>
      <c r="D248">
        <v>3193</v>
      </c>
      <c r="E248">
        <v>559</v>
      </c>
      <c r="F248">
        <v>3</v>
      </c>
      <c r="G248" t="s">
        <v>380</v>
      </c>
      <c r="H248" t="s">
        <v>380</v>
      </c>
      <c r="I248">
        <v>5669</v>
      </c>
      <c r="J248">
        <v>389729909</v>
      </c>
    </row>
    <row r="249" spans="2:10" x14ac:dyDescent="0.25">
      <c r="B249" t="s">
        <v>264</v>
      </c>
      <c r="C249">
        <v>958</v>
      </c>
      <c r="D249">
        <v>2500</v>
      </c>
      <c r="E249">
        <v>2381</v>
      </c>
      <c r="F249">
        <v>690</v>
      </c>
      <c r="G249">
        <v>6</v>
      </c>
      <c r="H249" t="s">
        <v>380</v>
      </c>
      <c r="I249">
        <v>6535</v>
      </c>
      <c r="J249">
        <v>504614968</v>
      </c>
    </row>
    <row r="250" spans="2:10" x14ac:dyDescent="0.25">
      <c r="B250" t="s">
        <v>265</v>
      </c>
      <c r="C250">
        <v>618</v>
      </c>
      <c r="D250">
        <v>1735</v>
      </c>
      <c r="E250">
        <v>2018</v>
      </c>
      <c r="F250">
        <v>2400</v>
      </c>
      <c r="G250">
        <v>596</v>
      </c>
      <c r="H250">
        <v>8</v>
      </c>
      <c r="I250">
        <v>7375</v>
      </c>
      <c r="J250">
        <v>607422484</v>
      </c>
    </row>
    <row r="251" spans="2:10" x14ac:dyDescent="0.25">
      <c r="B251" t="s">
        <v>266</v>
      </c>
      <c r="C251">
        <v>356</v>
      </c>
      <c r="D251">
        <v>1173</v>
      </c>
      <c r="E251">
        <v>1429</v>
      </c>
      <c r="F251">
        <v>2155</v>
      </c>
      <c r="G251">
        <v>1831</v>
      </c>
      <c r="H251">
        <v>672</v>
      </c>
      <c r="I251">
        <v>7616</v>
      </c>
      <c r="J251">
        <v>661386437</v>
      </c>
    </row>
    <row r="252" spans="2:10" x14ac:dyDescent="0.25">
      <c r="B252" t="s">
        <v>46</v>
      </c>
      <c r="C252">
        <v>228</v>
      </c>
      <c r="D252">
        <v>780</v>
      </c>
      <c r="E252">
        <v>873</v>
      </c>
      <c r="F252">
        <v>1228</v>
      </c>
      <c r="G252">
        <v>1053</v>
      </c>
      <c r="H252">
        <v>947</v>
      </c>
      <c r="I252">
        <v>5109</v>
      </c>
      <c r="J252">
        <v>448279970</v>
      </c>
    </row>
    <row r="253" spans="2:10" x14ac:dyDescent="0.25">
      <c r="B253" t="s">
        <v>47</v>
      </c>
      <c r="C253">
        <v>121</v>
      </c>
      <c r="D253">
        <v>336</v>
      </c>
      <c r="E253">
        <v>427</v>
      </c>
      <c r="F253">
        <v>631</v>
      </c>
      <c r="G253">
        <v>516</v>
      </c>
      <c r="H253">
        <v>407</v>
      </c>
      <c r="I253">
        <v>2438</v>
      </c>
      <c r="J253">
        <v>210906634</v>
      </c>
    </row>
    <row r="254" spans="2:10" x14ac:dyDescent="0.25">
      <c r="B254" t="s">
        <v>48</v>
      </c>
      <c r="C254">
        <v>44</v>
      </c>
      <c r="D254">
        <v>134</v>
      </c>
      <c r="E254">
        <v>169</v>
      </c>
      <c r="F254">
        <v>252</v>
      </c>
      <c r="G254">
        <v>162</v>
      </c>
      <c r="H254">
        <v>135</v>
      </c>
      <c r="I254">
        <v>896</v>
      </c>
      <c r="J254">
        <v>76365239</v>
      </c>
    </row>
    <row r="255" spans="2:10" x14ac:dyDescent="0.25">
      <c r="B255" t="s">
        <v>381</v>
      </c>
      <c r="C255">
        <v>11</v>
      </c>
      <c r="D255">
        <v>26</v>
      </c>
      <c r="E255">
        <v>60</v>
      </c>
      <c r="F255">
        <v>63</v>
      </c>
      <c r="G255">
        <v>32</v>
      </c>
      <c r="H255">
        <v>45</v>
      </c>
      <c r="I255">
        <v>237</v>
      </c>
      <c r="J255">
        <v>20740391</v>
      </c>
    </row>
    <row r="256" spans="2:10" x14ac:dyDescent="0.25">
      <c r="B256" t="s">
        <v>371</v>
      </c>
      <c r="C256">
        <v>8425</v>
      </c>
      <c r="D256">
        <v>10352</v>
      </c>
      <c r="E256">
        <v>7916</v>
      </c>
      <c r="F256">
        <v>7422</v>
      </c>
      <c r="G256">
        <v>4196</v>
      </c>
      <c r="H256">
        <v>2214</v>
      </c>
      <c r="I256">
        <v>40525</v>
      </c>
      <c r="J256">
        <v>3143530529</v>
      </c>
    </row>
    <row r="257" spans="2:10" x14ac:dyDescent="0.25">
      <c r="B257" t="s">
        <v>382</v>
      </c>
    </row>
    <row r="258" spans="2:10" x14ac:dyDescent="0.25">
      <c r="B258" t="s">
        <v>383</v>
      </c>
    </row>
    <row r="260" spans="2:10" x14ac:dyDescent="0.25">
      <c r="B260" t="s">
        <v>386</v>
      </c>
    </row>
    <row r="261" spans="2:10" x14ac:dyDescent="0.25">
      <c r="B261" t="s">
        <v>390</v>
      </c>
    </row>
    <row r="262" spans="2:10" x14ac:dyDescent="0.25">
      <c r="C262" t="s">
        <v>370</v>
      </c>
      <c r="J262" t="s">
        <v>371</v>
      </c>
    </row>
    <row r="263" spans="2:10" x14ac:dyDescent="0.25">
      <c r="B263" t="s">
        <v>108</v>
      </c>
      <c r="C263" t="s">
        <v>372</v>
      </c>
      <c r="D263" t="s">
        <v>373</v>
      </c>
      <c r="E263" t="s">
        <v>374</v>
      </c>
      <c r="F263" t="s">
        <v>375</v>
      </c>
      <c r="G263" t="s">
        <v>376</v>
      </c>
      <c r="H263" t="s">
        <v>377</v>
      </c>
      <c r="I263" t="s">
        <v>371</v>
      </c>
      <c r="J263" t="s">
        <v>378</v>
      </c>
    </row>
    <row r="264" spans="2:10" x14ac:dyDescent="0.25">
      <c r="B264" t="s">
        <v>379</v>
      </c>
      <c r="C264">
        <v>9718</v>
      </c>
      <c r="D264">
        <v>28</v>
      </c>
      <c r="E264" t="s">
        <v>380</v>
      </c>
      <c r="F264" t="s">
        <v>380</v>
      </c>
      <c r="G264" t="s">
        <v>380</v>
      </c>
      <c r="H264" t="s">
        <v>380</v>
      </c>
      <c r="I264">
        <v>9746</v>
      </c>
      <c r="J264">
        <v>252727637</v>
      </c>
    </row>
    <row r="265" spans="2:10" x14ac:dyDescent="0.25">
      <c r="B265" t="s">
        <v>262</v>
      </c>
      <c r="C265">
        <v>18887</v>
      </c>
      <c r="D265">
        <v>2790</v>
      </c>
      <c r="E265">
        <v>54</v>
      </c>
      <c r="F265" t="s">
        <v>380</v>
      </c>
      <c r="G265" t="s">
        <v>380</v>
      </c>
      <c r="H265" t="s">
        <v>380</v>
      </c>
      <c r="I265">
        <v>21731</v>
      </c>
      <c r="J265">
        <v>637669572</v>
      </c>
    </row>
    <row r="266" spans="2:10" x14ac:dyDescent="0.25">
      <c r="B266" t="s">
        <v>263</v>
      </c>
      <c r="C266">
        <v>15449</v>
      </c>
      <c r="D266">
        <v>8104</v>
      </c>
      <c r="E266">
        <v>2195</v>
      </c>
      <c r="F266">
        <v>87</v>
      </c>
      <c r="G266" t="s">
        <v>380</v>
      </c>
      <c r="H266" t="s">
        <v>380</v>
      </c>
      <c r="I266">
        <v>25835</v>
      </c>
      <c r="J266">
        <v>907288818</v>
      </c>
    </row>
    <row r="267" spans="2:10" x14ac:dyDescent="0.25">
      <c r="B267" t="s">
        <v>264</v>
      </c>
      <c r="C267">
        <v>12949</v>
      </c>
      <c r="D267">
        <v>8455</v>
      </c>
      <c r="E267">
        <v>5664</v>
      </c>
      <c r="F267">
        <v>1800</v>
      </c>
      <c r="G267">
        <v>40</v>
      </c>
      <c r="H267" t="s">
        <v>380</v>
      </c>
      <c r="I267">
        <v>28908</v>
      </c>
      <c r="J267">
        <v>1105872237</v>
      </c>
    </row>
    <row r="268" spans="2:10" x14ac:dyDescent="0.25">
      <c r="B268" t="s">
        <v>265</v>
      </c>
      <c r="C268">
        <v>12956</v>
      </c>
      <c r="D268">
        <v>8404</v>
      </c>
      <c r="E268">
        <v>6531</v>
      </c>
      <c r="F268">
        <v>4020</v>
      </c>
      <c r="G268">
        <v>880</v>
      </c>
      <c r="H268">
        <v>53</v>
      </c>
      <c r="I268">
        <v>32844</v>
      </c>
      <c r="J268">
        <v>1277657794</v>
      </c>
    </row>
    <row r="269" spans="2:10" x14ac:dyDescent="0.25">
      <c r="B269" t="s">
        <v>266</v>
      </c>
      <c r="C269">
        <v>13482</v>
      </c>
      <c r="D269">
        <v>10142</v>
      </c>
      <c r="E269">
        <v>7609</v>
      </c>
      <c r="F269">
        <v>5146</v>
      </c>
      <c r="G269">
        <v>2311</v>
      </c>
      <c r="H269">
        <v>1125</v>
      </c>
      <c r="I269">
        <v>39815</v>
      </c>
      <c r="J269">
        <v>1565074656</v>
      </c>
    </row>
    <row r="270" spans="2:10" x14ac:dyDescent="0.25">
      <c r="B270" t="s">
        <v>46</v>
      </c>
      <c r="C270">
        <v>12241</v>
      </c>
      <c r="D270">
        <v>11774</v>
      </c>
      <c r="E270">
        <v>10083</v>
      </c>
      <c r="F270">
        <v>7065</v>
      </c>
      <c r="G270">
        <v>3439</v>
      </c>
      <c r="H270">
        <v>4030</v>
      </c>
      <c r="I270">
        <v>48632</v>
      </c>
      <c r="J270">
        <v>1973154099</v>
      </c>
    </row>
    <row r="271" spans="2:10" x14ac:dyDescent="0.25">
      <c r="B271" t="s">
        <v>47</v>
      </c>
      <c r="C271">
        <v>8656</v>
      </c>
      <c r="D271">
        <v>10197</v>
      </c>
      <c r="E271">
        <v>10080</v>
      </c>
      <c r="F271">
        <v>8043</v>
      </c>
      <c r="G271">
        <v>4214</v>
      </c>
      <c r="H271">
        <v>5528</v>
      </c>
      <c r="I271">
        <v>46718</v>
      </c>
      <c r="J271">
        <v>1938211178</v>
      </c>
    </row>
    <row r="272" spans="2:10" x14ac:dyDescent="0.25">
      <c r="B272" t="s">
        <v>48</v>
      </c>
      <c r="C272">
        <v>4570</v>
      </c>
      <c r="D272">
        <v>6245</v>
      </c>
      <c r="E272">
        <v>6747</v>
      </c>
      <c r="F272">
        <v>5805</v>
      </c>
      <c r="G272">
        <v>3312</v>
      </c>
      <c r="H272">
        <v>3926</v>
      </c>
      <c r="I272">
        <v>30605</v>
      </c>
      <c r="J272">
        <v>1258385279</v>
      </c>
    </row>
    <row r="273" spans="2:10" x14ac:dyDescent="0.25">
      <c r="B273" t="s">
        <v>381</v>
      </c>
      <c r="C273">
        <v>2353</v>
      </c>
      <c r="D273">
        <v>2859</v>
      </c>
      <c r="E273">
        <v>2820</v>
      </c>
      <c r="F273">
        <v>2201</v>
      </c>
      <c r="G273">
        <v>1340</v>
      </c>
      <c r="H273">
        <v>1544</v>
      </c>
      <c r="I273">
        <v>13117</v>
      </c>
      <c r="J273">
        <v>487536424</v>
      </c>
    </row>
    <row r="274" spans="2:10" x14ac:dyDescent="0.25">
      <c r="B274" t="s">
        <v>371</v>
      </c>
      <c r="C274">
        <v>111261</v>
      </c>
      <c r="D274">
        <v>68998</v>
      </c>
      <c r="E274">
        <v>51783</v>
      </c>
      <c r="F274">
        <v>34167</v>
      </c>
      <c r="G274">
        <v>15536</v>
      </c>
      <c r="H274">
        <v>16206</v>
      </c>
      <c r="I274">
        <v>297951</v>
      </c>
      <c r="J274">
        <v>11403577694</v>
      </c>
    </row>
    <row r="275" spans="2:10" x14ac:dyDescent="0.25">
      <c r="B275" t="s">
        <v>382</v>
      </c>
    </row>
    <row r="276" spans="2:10" x14ac:dyDescent="0.25">
      <c r="B276" t="s">
        <v>383</v>
      </c>
    </row>
    <row r="277" spans="2:10" x14ac:dyDescent="0.25">
      <c r="B277" t="s">
        <v>391</v>
      </c>
    </row>
    <row r="278" spans="2:10" x14ac:dyDescent="0.25">
      <c r="C278" t="s">
        <v>370</v>
      </c>
      <c r="J278" t="s">
        <v>371</v>
      </c>
    </row>
    <row r="279" spans="2:10" x14ac:dyDescent="0.25">
      <c r="B279" t="s">
        <v>108</v>
      </c>
      <c r="C279" t="s">
        <v>372</v>
      </c>
      <c r="D279" t="s">
        <v>373</v>
      </c>
      <c r="E279" t="s">
        <v>374</v>
      </c>
      <c r="F279" t="s">
        <v>375</v>
      </c>
      <c r="G279" t="s">
        <v>376</v>
      </c>
      <c r="H279" t="s">
        <v>377</v>
      </c>
      <c r="I279" t="s">
        <v>371</v>
      </c>
      <c r="J279" t="s">
        <v>378</v>
      </c>
    </row>
    <row r="280" spans="2:10" x14ac:dyDescent="0.25">
      <c r="B280" t="s">
        <v>379</v>
      </c>
      <c r="C280">
        <v>4498</v>
      </c>
      <c r="D280">
        <v>24</v>
      </c>
      <c r="E280" t="s">
        <v>380</v>
      </c>
      <c r="F280" t="s">
        <v>380</v>
      </c>
      <c r="G280" t="s">
        <v>380</v>
      </c>
      <c r="H280" t="s">
        <v>380</v>
      </c>
      <c r="I280">
        <v>4522</v>
      </c>
      <c r="J280">
        <v>156900531</v>
      </c>
    </row>
    <row r="281" spans="2:10" x14ac:dyDescent="0.25">
      <c r="B281" t="s">
        <v>262</v>
      </c>
      <c r="C281">
        <v>12331</v>
      </c>
      <c r="D281">
        <v>2081</v>
      </c>
      <c r="E281">
        <v>83</v>
      </c>
      <c r="F281" t="s">
        <v>380</v>
      </c>
      <c r="G281" t="s">
        <v>380</v>
      </c>
      <c r="H281" t="s">
        <v>380</v>
      </c>
      <c r="I281">
        <v>14495</v>
      </c>
      <c r="J281">
        <v>661341162</v>
      </c>
    </row>
    <row r="282" spans="2:10" x14ac:dyDescent="0.25">
      <c r="B282" t="s">
        <v>263</v>
      </c>
      <c r="C282">
        <v>12619</v>
      </c>
      <c r="D282">
        <v>7257</v>
      </c>
      <c r="E282">
        <v>2080</v>
      </c>
      <c r="F282">
        <v>112</v>
      </c>
      <c r="G282" t="s">
        <v>380</v>
      </c>
      <c r="H282" t="s">
        <v>380</v>
      </c>
      <c r="I282">
        <v>22068</v>
      </c>
      <c r="J282">
        <v>1260207937</v>
      </c>
    </row>
    <row r="283" spans="2:10" x14ac:dyDescent="0.25">
      <c r="B283" t="s">
        <v>264</v>
      </c>
      <c r="C283">
        <v>9545</v>
      </c>
      <c r="D283">
        <v>7604</v>
      </c>
      <c r="E283">
        <v>5327</v>
      </c>
      <c r="F283">
        <v>1617</v>
      </c>
      <c r="G283">
        <v>101</v>
      </c>
      <c r="H283" t="s">
        <v>380</v>
      </c>
      <c r="I283">
        <v>24194</v>
      </c>
      <c r="J283">
        <v>1586883320</v>
      </c>
    </row>
    <row r="284" spans="2:10" x14ac:dyDescent="0.25">
      <c r="B284" t="s">
        <v>265</v>
      </c>
      <c r="C284">
        <v>7424</v>
      </c>
      <c r="D284">
        <v>6749</v>
      </c>
      <c r="E284">
        <v>6023</v>
      </c>
      <c r="F284">
        <v>3841</v>
      </c>
      <c r="G284">
        <v>1012</v>
      </c>
      <c r="H284">
        <v>108</v>
      </c>
      <c r="I284">
        <v>25157</v>
      </c>
      <c r="J284">
        <v>1788820499</v>
      </c>
    </row>
    <row r="285" spans="2:10" x14ac:dyDescent="0.25">
      <c r="B285" t="s">
        <v>266</v>
      </c>
      <c r="C285">
        <v>6635</v>
      </c>
      <c r="D285">
        <v>6071</v>
      </c>
      <c r="E285">
        <v>6031</v>
      </c>
      <c r="F285">
        <v>4754</v>
      </c>
      <c r="G285">
        <v>2666</v>
      </c>
      <c r="H285">
        <v>1616</v>
      </c>
      <c r="I285">
        <v>27773</v>
      </c>
      <c r="J285">
        <v>2076283567</v>
      </c>
    </row>
    <row r="286" spans="2:10" x14ac:dyDescent="0.25">
      <c r="B286" t="s">
        <v>46</v>
      </c>
      <c r="C286">
        <v>5884</v>
      </c>
      <c r="D286">
        <v>6000</v>
      </c>
      <c r="E286">
        <v>6123</v>
      </c>
      <c r="F286">
        <v>5023</v>
      </c>
      <c r="G286">
        <v>3589</v>
      </c>
      <c r="H286">
        <v>5215</v>
      </c>
      <c r="I286">
        <v>31834</v>
      </c>
      <c r="J286">
        <v>2456580041</v>
      </c>
    </row>
    <row r="287" spans="2:10" x14ac:dyDescent="0.25">
      <c r="B287" t="s">
        <v>47</v>
      </c>
      <c r="C287">
        <v>4206</v>
      </c>
      <c r="D287">
        <v>4692</v>
      </c>
      <c r="E287">
        <v>5182</v>
      </c>
      <c r="F287">
        <v>4400</v>
      </c>
      <c r="G287">
        <v>2965</v>
      </c>
      <c r="H287">
        <v>5329</v>
      </c>
      <c r="I287">
        <v>26774</v>
      </c>
      <c r="J287">
        <v>2058201003</v>
      </c>
    </row>
    <row r="288" spans="2:10" x14ac:dyDescent="0.25">
      <c r="B288" t="s">
        <v>48</v>
      </c>
      <c r="C288">
        <v>2190</v>
      </c>
      <c r="D288">
        <v>2990</v>
      </c>
      <c r="E288">
        <v>3302</v>
      </c>
      <c r="F288">
        <v>2797</v>
      </c>
      <c r="G288">
        <v>1785</v>
      </c>
      <c r="H288">
        <v>2897</v>
      </c>
      <c r="I288">
        <v>15961</v>
      </c>
      <c r="J288">
        <v>1198336160</v>
      </c>
    </row>
    <row r="289" spans="2:10" x14ac:dyDescent="0.25">
      <c r="B289" t="s">
        <v>381</v>
      </c>
      <c r="C289">
        <v>938</v>
      </c>
      <c r="D289">
        <v>1331</v>
      </c>
      <c r="E289">
        <v>1495</v>
      </c>
      <c r="F289">
        <v>1210</v>
      </c>
      <c r="G289">
        <v>707</v>
      </c>
      <c r="H289">
        <v>1105</v>
      </c>
      <c r="I289">
        <v>6786</v>
      </c>
      <c r="J289">
        <v>483470114</v>
      </c>
    </row>
    <row r="290" spans="2:10" x14ac:dyDescent="0.25">
      <c r="B290" t="s">
        <v>371</v>
      </c>
      <c r="C290">
        <v>66270</v>
      </c>
      <c r="D290">
        <v>44799</v>
      </c>
      <c r="E290">
        <v>35646</v>
      </c>
      <c r="F290">
        <v>23754</v>
      </c>
      <c r="G290">
        <v>12825</v>
      </c>
      <c r="H290">
        <v>16270</v>
      </c>
      <c r="I290">
        <v>199564</v>
      </c>
      <c r="J290">
        <v>13727024334</v>
      </c>
    </row>
    <row r="291" spans="2:10" x14ac:dyDescent="0.25">
      <c r="B291" t="s">
        <v>382</v>
      </c>
    </row>
    <row r="292" spans="2:10" x14ac:dyDescent="0.25">
      <c r="B292" t="s">
        <v>383</v>
      </c>
    </row>
    <row r="293" spans="2:10" x14ac:dyDescent="0.25">
      <c r="B293" t="s">
        <v>392</v>
      </c>
    </row>
    <row r="294" spans="2:10" x14ac:dyDescent="0.25">
      <c r="C294" t="s">
        <v>370</v>
      </c>
      <c r="J294" t="s">
        <v>371</v>
      </c>
    </row>
    <row r="295" spans="2:10" x14ac:dyDescent="0.25">
      <c r="B295" t="s">
        <v>108</v>
      </c>
      <c r="C295" t="s">
        <v>372</v>
      </c>
      <c r="D295" t="s">
        <v>373</v>
      </c>
      <c r="E295" t="s">
        <v>374</v>
      </c>
      <c r="F295" t="s">
        <v>375</v>
      </c>
      <c r="G295" t="s">
        <v>376</v>
      </c>
      <c r="H295" t="s">
        <v>377</v>
      </c>
      <c r="I295" t="s">
        <v>371</v>
      </c>
      <c r="J295" t="s">
        <v>378</v>
      </c>
    </row>
    <row r="296" spans="2:10" x14ac:dyDescent="0.25">
      <c r="B296" t="s">
        <v>379</v>
      </c>
      <c r="C296">
        <v>1297</v>
      </c>
      <c r="D296">
        <v>3</v>
      </c>
      <c r="E296" t="s">
        <v>380</v>
      </c>
      <c r="F296" t="s">
        <v>380</v>
      </c>
      <c r="G296" t="s">
        <v>380</v>
      </c>
      <c r="H296" t="s">
        <v>380</v>
      </c>
      <c r="I296">
        <v>1300</v>
      </c>
      <c r="J296">
        <v>75229109</v>
      </c>
    </row>
    <row r="297" spans="2:10" x14ac:dyDescent="0.25">
      <c r="B297" t="s">
        <v>262</v>
      </c>
      <c r="C297">
        <v>4310</v>
      </c>
      <c r="D297">
        <v>904</v>
      </c>
      <c r="E297">
        <v>2</v>
      </c>
      <c r="F297" t="s">
        <v>380</v>
      </c>
      <c r="G297" t="s">
        <v>380</v>
      </c>
      <c r="H297" t="s">
        <v>380</v>
      </c>
      <c r="I297">
        <v>5216</v>
      </c>
      <c r="J297">
        <v>377186372</v>
      </c>
    </row>
    <row r="298" spans="2:10" x14ac:dyDescent="0.25">
      <c r="B298" t="s">
        <v>263</v>
      </c>
      <c r="C298">
        <v>3391</v>
      </c>
      <c r="D298">
        <v>4046</v>
      </c>
      <c r="E298">
        <v>952</v>
      </c>
      <c r="F298">
        <v>5</v>
      </c>
      <c r="G298" t="s">
        <v>380</v>
      </c>
      <c r="H298" t="s">
        <v>380</v>
      </c>
      <c r="I298">
        <v>8394</v>
      </c>
      <c r="J298">
        <v>729970361</v>
      </c>
    </row>
    <row r="299" spans="2:10" x14ac:dyDescent="0.25">
      <c r="B299" t="s">
        <v>264</v>
      </c>
      <c r="C299">
        <v>1530</v>
      </c>
      <c r="D299">
        <v>3178</v>
      </c>
      <c r="E299">
        <v>3498</v>
      </c>
      <c r="F299">
        <v>667</v>
      </c>
      <c r="G299">
        <v>4</v>
      </c>
      <c r="H299" t="s">
        <v>380</v>
      </c>
      <c r="I299">
        <v>8877</v>
      </c>
      <c r="J299">
        <v>860330438</v>
      </c>
    </row>
    <row r="300" spans="2:10" x14ac:dyDescent="0.25">
      <c r="B300" t="s">
        <v>265</v>
      </c>
      <c r="C300">
        <v>738</v>
      </c>
      <c r="D300">
        <v>1844</v>
      </c>
      <c r="E300">
        <v>3034</v>
      </c>
      <c r="F300">
        <v>2732</v>
      </c>
      <c r="G300">
        <v>626</v>
      </c>
      <c r="H300">
        <v>10</v>
      </c>
      <c r="I300">
        <v>8984</v>
      </c>
      <c r="J300">
        <v>946245872</v>
      </c>
    </row>
    <row r="301" spans="2:10" x14ac:dyDescent="0.25">
      <c r="B301" t="s">
        <v>266</v>
      </c>
      <c r="C301">
        <v>439</v>
      </c>
      <c r="D301">
        <v>986</v>
      </c>
      <c r="E301">
        <v>1753</v>
      </c>
      <c r="F301">
        <v>2259</v>
      </c>
      <c r="G301">
        <v>2168</v>
      </c>
      <c r="H301">
        <v>1058</v>
      </c>
      <c r="I301">
        <v>8663</v>
      </c>
      <c r="J301">
        <v>988437312</v>
      </c>
    </row>
    <row r="302" spans="2:10" x14ac:dyDescent="0.25">
      <c r="B302" t="s">
        <v>46</v>
      </c>
      <c r="C302">
        <v>268</v>
      </c>
      <c r="D302">
        <v>396</v>
      </c>
      <c r="E302">
        <v>656</v>
      </c>
      <c r="F302">
        <v>925</v>
      </c>
      <c r="G302">
        <v>1154</v>
      </c>
      <c r="H302">
        <v>1757</v>
      </c>
      <c r="I302">
        <v>5156</v>
      </c>
      <c r="J302">
        <v>609017168</v>
      </c>
    </row>
    <row r="303" spans="2:10" x14ac:dyDescent="0.25">
      <c r="B303" t="s">
        <v>47</v>
      </c>
      <c r="C303">
        <v>124</v>
      </c>
      <c r="D303">
        <v>177</v>
      </c>
      <c r="E303">
        <v>228</v>
      </c>
      <c r="F303">
        <v>307</v>
      </c>
      <c r="G303">
        <v>338</v>
      </c>
      <c r="H303">
        <v>695</v>
      </c>
      <c r="I303">
        <v>1869</v>
      </c>
      <c r="J303">
        <v>214078432</v>
      </c>
    </row>
    <row r="304" spans="2:10" x14ac:dyDescent="0.25">
      <c r="B304" t="s">
        <v>48</v>
      </c>
      <c r="C304">
        <v>46</v>
      </c>
      <c r="D304">
        <v>58</v>
      </c>
      <c r="E304">
        <v>73</v>
      </c>
      <c r="F304">
        <v>81</v>
      </c>
      <c r="G304">
        <v>108</v>
      </c>
      <c r="H304">
        <v>200</v>
      </c>
      <c r="I304">
        <v>566</v>
      </c>
      <c r="J304">
        <v>60781418</v>
      </c>
    </row>
    <row r="305" spans="2:10" x14ac:dyDescent="0.25">
      <c r="B305" t="s">
        <v>381</v>
      </c>
      <c r="C305">
        <v>17</v>
      </c>
      <c r="D305">
        <v>14</v>
      </c>
      <c r="E305">
        <v>11</v>
      </c>
      <c r="F305">
        <v>18</v>
      </c>
      <c r="G305">
        <v>28</v>
      </c>
      <c r="H305">
        <v>43</v>
      </c>
      <c r="I305">
        <v>131</v>
      </c>
      <c r="J305">
        <v>13078823</v>
      </c>
    </row>
    <row r="306" spans="2:10" x14ac:dyDescent="0.25">
      <c r="B306" t="s">
        <v>382</v>
      </c>
    </row>
    <row r="307" spans="2:10" x14ac:dyDescent="0.25">
      <c r="B307" t="s">
        <v>371</v>
      </c>
      <c r="C307">
        <v>12160</v>
      </c>
      <c r="D307">
        <v>11606</v>
      </c>
      <c r="E307">
        <v>10207</v>
      </c>
      <c r="F307">
        <v>6994</v>
      </c>
      <c r="G307">
        <v>4426</v>
      </c>
      <c r="H307">
        <v>3763</v>
      </c>
      <c r="I307">
        <v>49156</v>
      </c>
      <c r="J307">
        <v>4874355305</v>
      </c>
    </row>
  </sheetData>
  <sortState columnSort="1" ref="B159:BT307">
    <sortCondition ref="B159:BT159"/>
  </sortState>
  <hyperlinks>
    <hyperlink ref="A1" location="TOC!A1" display="TOC" xr:uid="{00000000-0004-0000-0E00-000000000000}"/>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M34"/>
  <sheetViews>
    <sheetView workbookViewId="0"/>
  </sheetViews>
  <sheetFormatPr defaultRowHeight="15" x14ac:dyDescent="0.25"/>
  <cols>
    <col min="2" max="2" width="10.5703125" bestFit="1" customWidth="1"/>
    <col min="3" max="3" width="10.5703125" customWidth="1"/>
    <col min="4" max="11" width="10.5703125" bestFit="1" customWidth="1"/>
    <col min="12" max="12" width="11.5703125" bestFit="1" customWidth="1"/>
    <col min="13" max="13" width="15.28515625" bestFit="1" customWidth="1"/>
  </cols>
  <sheetData>
    <row r="1" spans="1:13" x14ac:dyDescent="0.25">
      <c r="A1" s="1" t="s">
        <v>0</v>
      </c>
    </row>
    <row r="5" spans="1:13" x14ac:dyDescent="0.25">
      <c r="B5" s="30"/>
      <c r="C5" s="30"/>
      <c r="D5" s="30"/>
      <c r="E5" s="30"/>
      <c r="F5" s="30"/>
      <c r="G5" s="30"/>
      <c r="H5" s="30"/>
      <c r="I5" s="30"/>
      <c r="J5" s="30"/>
      <c r="K5" s="30"/>
      <c r="L5" s="30"/>
      <c r="M5" s="30"/>
    </row>
    <row r="6" spans="1:13" x14ac:dyDescent="0.25">
      <c r="B6" s="30"/>
      <c r="C6" s="30"/>
      <c r="D6" s="30"/>
      <c r="E6" s="30"/>
      <c r="F6" s="30"/>
      <c r="G6" s="30"/>
      <c r="H6" s="30"/>
      <c r="I6" s="30"/>
      <c r="J6" s="30"/>
      <c r="K6" s="30"/>
      <c r="L6" s="30"/>
      <c r="M6" s="30"/>
    </row>
    <row r="7" spans="1:13" x14ac:dyDescent="0.25">
      <c r="B7" s="30"/>
      <c r="C7" s="30"/>
      <c r="D7" s="30"/>
      <c r="E7" s="30"/>
      <c r="F7" s="30"/>
      <c r="G7" s="30"/>
      <c r="H7" s="30"/>
      <c r="I7" s="30"/>
      <c r="J7" s="30"/>
      <c r="K7" s="30"/>
      <c r="L7" s="30"/>
      <c r="M7" s="30"/>
    </row>
    <row r="8" spans="1:13" x14ac:dyDescent="0.25">
      <c r="B8" s="30"/>
      <c r="C8" s="30"/>
      <c r="D8" s="30"/>
      <c r="E8" s="30"/>
      <c r="F8" s="30"/>
      <c r="G8" s="30"/>
      <c r="H8" s="30"/>
      <c r="I8" s="30"/>
      <c r="J8" s="30"/>
      <c r="K8" s="30"/>
      <c r="L8" s="30"/>
      <c r="M8" s="30"/>
    </row>
    <row r="9" spans="1:13" x14ac:dyDescent="0.25">
      <c r="B9" s="30"/>
      <c r="C9" s="30"/>
      <c r="D9" s="30"/>
      <c r="E9" s="30"/>
      <c r="F9" s="30"/>
      <c r="G9" s="30"/>
      <c r="H9" s="30"/>
      <c r="I9" s="30"/>
      <c r="J9" s="30"/>
      <c r="K9" s="30"/>
      <c r="L9" s="30"/>
      <c r="M9" s="30"/>
    </row>
    <row r="10" spans="1:13" x14ac:dyDescent="0.25">
      <c r="B10" s="30"/>
      <c r="C10" s="30"/>
      <c r="D10" s="30"/>
      <c r="E10" s="30"/>
      <c r="F10" s="30"/>
      <c r="G10" s="30"/>
      <c r="H10" s="30"/>
      <c r="I10" s="30"/>
      <c r="J10" s="30"/>
      <c r="K10" s="30"/>
      <c r="L10" s="30"/>
      <c r="M10" s="30"/>
    </row>
    <row r="11" spans="1:13" x14ac:dyDescent="0.25">
      <c r="B11" s="30"/>
      <c r="C11" s="30"/>
      <c r="D11" s="30"/>
      <c r="E11" s="30"/>
      <c r="F11" s="30"/>
      <c r="G11" s="30"/>
      <c r="H11" s="30"/>
      <c r="I11" s="30"/>
      <c r="J11" s="30"/>
      <c r="K11" s="30"/>
      <c r="L11" s="30"/>
      <c r="M11" s="30"/>
    </row>
    <row r="12" spans="1:13" x14ac:dyDescent="0.25">
      <c r="B12" s="30"/>
      <c r="C12" s="30"/>
      <c r="D12" s="30"/>
      <c r="E12" s="30"/>
      <c r="F12" s="30"/>
      <c r="G12" s="30"/>
      <c r="H12" s="30"/>
      <c r="I12" s="30"/>
      <c r="J12" s="30"/>
      <c r="K12" s="30"/>
      <c r="L12" s="30"/>
      <c r="M12" s="30"/>
    </row>
    <row r="13" spans="1:13" x14ac:dyDescent="0.25">
      <c r="B13" s="30"/>
      <c r="C13" s="30"/>
      <c r="D13" s="30"/>
      <c r="E13" s="30"/>
      <c r="F13" s="30"/>
      <c r="G13" s="30"/>
      <c r="H13" s="30"/>
      <c r="I13" s="30"/>
      <c r="J13" s="30"/>
      <c r="K13" s="30"/>
      <c r="L13" s="30"/>
      <c r="M13" s="30"/>
    </row>
    <row r="14" spans="1:13" x14ac:dyDescent="0.25">
      <c r="B14" s="30"/>
      <c r="C14" s="30"/>
      <c r="D14" s="30"/>
      <c r="E14" s="30"/>
      <c r="F14" s="30"/>
      <c r="G14" s="30"/>
      <c r="H14" s="30"/>
      <c r="I14" s="30"/>
      <c r="J14" s="30"/>
      <c r="K14" s="30"/>
      <c r="L14" s="30"/>
      <c r="M14" s="30"/>
    </row>
    <row r="15" spans="1:13" x14ac:dyDescent="0.25">
      <c r="B15" s="30"/>
      <c r="C15" s="30"/>
      <c r="D15" s="30"/>
      <c r="E15" s="30"/>
      <c r="F15" s="30"/>
      <c r="G15" s="30"/>
      <c r="H15" s="30"/>
      <c r="I15" s="30"/>
      <c r="J15" s="30"/>
      <c r="K15" s="30"/>
      <c r="L15" s="30"/>
      <c r="M15" s="30"/>
    </row>
    <row r="16" spans="1:13" x14ac:dyDescent="0.25">
      <c r="B16" s="30"/>
      <c r="C16" s="30"/>
      <c r="D16" s="30"/>
      <c r="E16" s="30"/>
      <c r="F16" s="30"/>
      <c r="G16" s="30"/>
      <c r="H16" s="30"/>
      <c r="I16" s="30"/>
      <c r="J16" s="30"/>
      <c r="K16" s="30"/>
      <c r="L16" s="30"/>
      <c r="M16" s="30"/>
    </row>
    <row r="17" spans="2:13" x14ac:dyDescent="0.25">
      <c r="M17" s="31"/>
    </row>
    <row r="21" spans="2:13" x14ac:dyDescent="0.25">
      <c r="B21" s="30"/>
      <c r="C21" s="30"/>
      <c r="D21" s="30"/>
      <c r="E21" s="30"/>
      <c r="F21" s="30"/>
      <c r="G21" s="30"/>
      <c r="H21" s="30"/>
      <c r="I21" s="30"/>
      <c r="J21" s="30"/>
      <c r="K21" s="30"/>
      <c r="L21" s="30"/>
      <c r="M21" s="30"/>
    </row>
    <row r="22" spans="2:13" x14ac:dyDescent="0.25">
      <c r="B22" s="30"/>
      <c r="C22" s="30"/>
      <c r="D22" s="30"/>
      <c r="E22" s="30"/>
      <c r="F22" s="30"/>
      <c r="G22" s="30"/>
      <c r="H22" s="30"/>
      <c r="I22" s="30"/>
      <c r="J22" s="30"/>
      <c r="K22" s="30"/>
      <c r="L22" s="30"/>
      <c r="M22" s="30"/>
    </row>
    <row r="23" spans="2:13" x14ac:dyDescent="0.25">
      <c r="B23" s="30"/>
      <c r="C23" s="30"/>
      <c r="D23" s="30"/>
      <c r="E23" s="30"/>
      <c r="F23" s="30"/>
      <c r="G23" s="30"/>
      <c r="H23" s="30"/>
      <c r="I23" s="30"/>
      <c r="J23" s="30"/>
      <c r="K23" s="30"/>
      <c r="L23" s="30"/>
      <c r="M23" s="30"/>
    </row>
    <row r="24" spans="2:13" x14ac:dyDescent="0.25">
      <c r="B24" s="30"/>
      <c r="C24" s="30"/>
      <c r="D24" s="30"/>
      <c r="E24" s="30"/>
      <c r="F24" s="30"/>
      <c r="G24" s="30"/>
      <c r="H24" s="30"/>
      <c r="I24" s="30"/>
      <c r="J24" s="30"/>
      <c r="K24" s="30"/>
      <c r="L24" s="30"/>
      <c r="M24" s="30"/>
    </row>
    <row r="25" spans="2:13" x14ac:dyDescent="0.25">
      <c r="B25" s="30"/>
      <c r="C25" s="30"/>
      <c r="D25" s="30"/>
      <c r="E25" s="30"/>
      <c r="F25" s="30"/>
      <c r="G25" s="30"/>
      <c r="H25" s="30"/>
      <c r="I25" s="30"/>
      <c r="J25" s="30"/>
      <c r="K25" s="30"/>
      <c r="L25" s="30"/>
      <c r="M25" s="30"/>
    </row>
    <row r="26" spans="2:13" x14ac:dyDescent="0.25">
      <c r="B26" s="30"/>
      <c r="C26" s="30"/>
      <c r="D26" s="30"/>
      <c r="E26" s="30"/>
      <c r="F26" s="30"/>
      <c r="G26" s="30"/>
      <c r="H26" s="30"/>
      <c r="I26" s="30"/>
      <c r="J26" s="30"/>
      <c r="K26" s="30"/>
      <c r="L26" s="30"/>
      <c r="M26" s="30"/>
    </row>
    <row r="27" spans="2:13" x14ac:dyDescent="0.25">
      <c r="B27" s="30"/>
      <c r="C27" s="30"/>
      <c r="D27" s="30"/>
      <c r="E27" s="30"/>
      <c r="F27" s="30"/>
      <c r="G27" s="30"/>
      <c r="H27" s="30"/>
      <c r="I27" s="30"/>
      <c r="J27" s="30"/>
      <c r="K27" s="30"/>
      <c r="L27" s="30"/>
      <c r="M27" s="30"/>
    </row>
    <row r="28" spans="2:13" x14ac:dyDescent="0.25">
      <c r="B28" s="30"/>
      <c r="C28" s="30"/>
      <c r="D28" s="30"/>
      <c r="E28" s="30"/>
      <c r="F28" s="30"/>
      <c r="G28" s="30"/>
      <c r="H28" s="30"/>
      <c r="I28" s="30"/>
      <c r="J28" s="30"/>
      <c r="K28" s="30"/>
      <c r="L28" s="30"/>
      <c r="M28" s="30"/>
    </row>
    <row r="29" spans="2:13" x14ac:dyDescent="0.25">
      <c r="B29" s="30"/>
      <c r="C29" s="30"/>
      <c r="D29" s="30"/>
      <c r="E29" s="30"/>
      <c r="F29" s="30"/>
      <c r="G29" s="30"/>
      <c r="H29" s="30"/>
      <c r="I29" s="30"/>
      <c r="J29" s="30"/>
      <c r="K29" s="30"/>
      <c r="L29" s="30"/>
      <c r="M29" s="30"/>
    </row>
    <row r="30" spans="2:13" x14ac:dyDescent="0.25">
      <c r="B30" s="30"/>
      <c r="C30" s="30"/>
      <c r="D30" s="30"/>
      <c r="E30" s="30"/>
      <c r="F30" s="30"/>
      <c r="G30" s="30"/>
      <c r="H30" s="30"/>
      <c r="I30" s="30"/>
      <c r="J30" s="30"/>
      <c r="K30" s="30"/>
      <c r="L30" s="30"/>
      <c r="M30" s="30"/>
    </row>
    <row r="31" spans="2:13" x14ac:dyDescent="0.25">
      <c r="B31" s="30"/>
      <c r="C31" s="30"/>
      <c r="D31" s="30"/>
      <c r="E31" s="30"/>
      <c r="F31" s="30"/>
      <c r="G31" s="30"/>
      <c r="H31" s="30"/>
      <c r="I31" s="30"/>
      <c r="J31" s="30"/>
      <c r="K31" s="30"/>
      <c r="L31" s="30"/>
      <c r="M31" s="30"/>
    </row>
    <row r="32" spans="2:13" x14ac:dyDescent="0.25">
      <c r="B32" s="30"/>
      <c r="C32" s="30"/>
      <c r="D32" s="30"/>
      <c r="E32" s="30"/>
      <c r="F32" s="30"/>
      <c r="G32" s="30"/>
      <c r="H32" s="30"/>
      <c r="I32" s="30"/>
      <c r="J32" s="30"/>
      <c r="K32" s="30"/>
      <c r="L32" s="30"/>
      <c r="M32" s="30"/>
    </row>
    <row r="34" spans="13:13" x14ac:dyDescent="0.25">
      <c r="M34" s="31"/>
    </row>
  </sheetData>
  <hyperlinks>
    <hyperlink ref="A1" location="TOC!A1" display="TOC" xr:uid="{00000000-0004-0000-0F00-00000000000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4" tint="0.59999389629810485"/>
  </sheetPr>
  <dimension ref="A1:Q36"/>
  <sheetViews>
    <sheetView workbookViewId="0">
      <selection activeCell="J27" sqref="J27"/>
    </sheetView>
  </sheetViews>
  <sheetFormatPr defaultRowHeight="15" x14ac:dyDescent="0.25"/>
  <cols>
    <col min="1" max="1" width="11.42578125" style="13" customWidth="1"/>
    <col min="2" max="3" width="9.140625" style="13"/>
    <col min="4" max="4" width="9.5703125" style="13" bestFit="1" customWidth="1"/>
    <col min="5" max="5" width="11" style="13" customWidth="1"/>
    <col min="6" max="6" width="10.7109375" style="13" customWidth="1"/>
    <col min="7" max="16" width="9.140625" style="13"/>
    <col min="17" max="17" width="10.5703125" style="13" bestFit="1" customWidth="1"/>
    <col min="18" max="16384" width="9.140625" style="13"/>
  </cols>
  <sheetData>
    <row r="1" spans="1:6" x14ac:dyDescent="0.25">
      <c r="A1" s="9" t="s">
        <v>0</v>
      </c>
    </row>
    <row r="2" spans="1:6" x14ac:dyDescent="0.25">
      <c r="A2" s="14" t="s">
        <v>35</v>
      </c>
      <c r="B2" s="15" t="s">
        <v>270</v>
      </c>
      <c r="C2" s="15" t="s">
        <v>271</v>
      </c>
    </row>
    <row r="3" spans="1:6" x14ac:dyDescent="0.25">
      <c r="A3" s="14" t="s">
        <v>37</v>
      </c>
      <c r="B3" s="15" t="s">
        <v>736</v>
      </c>
      <c r="C3" s="15" t="s">
        <v>272</v>
      </c>
    </row>
    <row r="4" spans="1:6" x14ac:dyDescent="0.25">
      <c r="A4" s="145" t="s">
        <v>730</v>
      </c>
      <c r="B4" s="145" t="s">
        <v>731</v>
      </c>
      <c r="C4" s="15"/>
    </row>
    <row r="5" spans="1:6" x14ac:dyDescent="0.25">
      <c r="A5" s="145" t="s">
        <v>732</v>
      </c>
      <c r="B5" s="145" t="s">
        <v>44</v>
      </c>
      <c r="C5" s="15"/>
    </row>
    <row r="6" spans="1:6" x14ac:dyDescent="0.25">
      <c r="A6" s="145" t="s">
        <v>733</v>
      </c>
      <c r="B6" s="145" t="s">
        <v>45</v>
      </c>
      <c r="C6" s="15"/>
    </row>
    <row r="7" spans="1:6" x14ac:dyDescent="0.25">
      <c r="A7" s="15" t="s">
        <v>307</v>
      </c>
      <c r="B7" s="15" t="s">
        <v>308</v>
      </c>
      <c r="C7" s="15"/>
    </row>
    <row r="9" spans="1:6" x14ac:dyDescent="0.25">
      <c r="B9" s="16" t="s">
        <v>40</v>
      </c>
      <c r="C9" s="16" t="s">
        <v>39</v>
      </c>
      <c r="D9" s="47" t="s">
        <v>734</v>
      </c>
      <c r="E9" s="47" t="s">
        <v>735</v>
      </c>
    </row>
    <row r="10" spans="1:6" x14ac:dyDescent="0.25">
      <c r="A10" s="13" t="s">
        <v>699</v>
      </c>
      <c r="B10" s="135" t="s">
        <v>262</v>
      </c>
      <c r="C10" s="13">
        <v>27</v>
      </c>
      <c r="D10" s="146">
        <v>730.14520772736955</v>
      </c>
      <c r="E10" s="146">
        <v>9171.3543535196004</v>
      </c>
      <c r="F10" s="34"/>
    </row>
    <row r="11" spans="1:6" x14ac:dyDescent="0.25">
      <c r="A11" s="13" t="s">
        <v>263</v>
      </c>
      <c r="B11" s="13" t="s">
        <v>263</v>
      </c>
      <c r="C11" s="13">
        <v>32</v>
      </c>
      <c r="D11" s="146">
        <v>632.43060743671788</v>
      </c>
      <c r="E11" s="146">
        <v>17352.308514061773</v>
      </c>
    </row>
    <row r="12" spans="1:6" x14ac:dyDescent="0.25">
      <c r="A12" t="s">
        <v>264</v>
      </c>
      <c r="B12" t="s">
        <v>264</v>
      </c>
      <c r="C12" s="13">
        <v>37</v>
      </c>
      <c r="D12" s="146">
        <v>1183.4323812978926</v>
      </c>
      <c r="E12" s="146">
        <v>22727.148108306134</v>
      </c>
    </row>
    <row r="13" spans="1:6" x14ac:dyDescent="0.25">
      <c r="A13" t="s">
        <v>265</v>
      </c>
      <c r="B13" t="s">
        <v>265</v>
      </c>
      <c r="C13" s="13">
        <v>42</v>
      </c>
      <c r="D13" s="146">
        <v>2216.2214204810307</v>
      </c>
      <c r="E13" s="146">
        <v>27002.463899771548</v>
      </c>
    </row>
    <row r="14" spans="1:6" x14ac:dyDescent="0.25">
      <c r="A14" t="s">
        <v>266</v>
      </c>
      <c r="B14" t="s">
        <v>266</v>
      </c>
      <c r="C14" s="13">
        <v>47</v>
      </c>
      <c r="D14" s="146">
        <v>4197.6563708192452</v>
      </c>
      <c r="E14" s="146">
        <v>26129.611280959842</v>
      </c>
    </row>
    <row r="15" spans="1:6" x14ac:dyDescent="0.25">
      <c r="A15" t="s">
        <v>46</v>
      </c>
      <c r="B15" t="s">
        <v>46</v>
      </c>
      <c r="C15" s="13">
        <v>52</v>
      </c>
      <c r="D15" s="146">
        <v>19260.633435068456</v>
      </c>
      <c r="E15" s="146">
        <v>39940.467625949306</v>
      </c>
    </row>
    <row r="16" spans="1:6" x14ac:dyDescent="0.25">
      <c r="A16" t="s">
        <v>47</v>
      </c>
      <c r="B16" t="s">
        <v>47</v>
      </c>
      <c r="C16" s="13">
        <v>57</v>
      </c>
      <c r="D16" s="146">
        <v>55096.105944438699</v>
      </c>
      <c r="E16" s="146">
        <v>35626.569729066599</v>
      </c>
    </row>
    <row r="17" spans="1:17" x14ac:dyDescent="0.25">
      <c r="A17" t="s">
        <v>48</v>
      </c>
      <c r="B17" t="s">
        <v>48</v>
      </c>
      <c r="C17" s="13">
        <v>62</v>
      </c>
      <c r="D17" s="146">
        <v>104750.05151157861</v>
      </c>
      <c r="E17" s="146">
        <v>34535.930477408801</v>
      </c>
    </row>
    <row r="18" spans="1:17" x14ac:dyDescent="0.25">
      <c r="A18" t="s">
        <v>49</v>
      </c>
      <c r="B18" t="s">
        <v>49</v>
      </c>
      <c r="C18" s="13">
        <v>67</v>
      </c>
      <c r="D18" s="146">
        <v>138703.16081812757</v>
      </c>
      <c r="E18" s="146">
        <v>33730.033581397918</v>
      </c>
    </row>
    <row r="19" spans="1:17" x14ac:dyDescent="0.25">
      <c r="A19" t="s">
        <v>50</v>
      </c>
      <c r="B19" t="s">
        <v>50</v>
      </c>
      <c r="C19" s="13">
        <v>72</v>
      </c>
      <c r="D19" s="146">
        <v>106271.413552215</v>
      </c>
      <c r="E19" s="146">
        <v>32149.689471221012</v>
      </c>
    </row>
    <row r="20" spans="1:17" x14ac:dyDescent="0.25">
      <c r="A20" t="s">
        <v>51</v>
      </c>
      <c r="B20" t="s">
        <v>51</v>
      </c>
      <c r="C20" s="13">
        <v>77</v>
      </c>
      <c r="D20" s="146">
        <v>77752.321739607301</v>
      </c>
      <c r="E20" s="146">
        <v>29699.596111979619</v>
      </c>
    </row>
    <row r="21" spans="1:17" x14ac:dyDescent="0.25">
      <c r="A21" t="s">
        <v>700</v>
      </c>
      <c r="B21" t="s">
        <v>700</v>
      </c>
      <c r="C21" s="13">
        <v>82</v>
      </c>
      <c r="D21" s="146">
        <v>59618.120502333863</v>
      </c>
      <c r="E21" s="146">
        <v>27168.131338952855</v>
      </c>
    </row>
    <row r="22" spans="1:17" x14ac:dyDescent="0.25">
      <c r="A22" t="s">
        <v>703</v>
      </c>
      <c r="B22" s="135" t="s">
        <v>716</v>
      </c>
      <c r="C22" s="13">
        <v>87</v>
      </c>
      <c r="D22" s="146">
        <v>73021.306508868249</v>
      </c>
      <c r="E22" s="146">
        <v>22901.868391556069</v>
      </c>
    </row>
    <row r="26" spans="1:17" x14ac:dyDescent="0.25">
      <c r="H26"/>
      <c r="I26"/>
      <c r="J26"/>
      <c r="K26"/>
      <c r="L26"/>
      <c r="N26" s="16"/>
      <c r="O26" s="16"/>
      <c r="P26" s="16"/>
      <c r="Q26" s="16"/>
    </row>
    <row r="27" spans="1:17" x14ac:dyDescent="0.25">
      <c r="H27"/>
      <c r="I27"/>
      <c r="J27"/>
      <c r="K27" s="30"/>
      <c r="L27" s="30"/>
      <c r="N27" s="21"/>
      <c r="P27" s="30"/>
      <c r="Q27" s="35"/>
    </row>
    <row r="28" spans="1:17" x14ac:dyDescent="0.25">
      <c r="H28"/>
      <c r="I28"/>
      <c r="J28"/>
      <c r="K28" s="30"/>
      <c r="L28" s="30"/>
      <c r="P28" s="30"/>
      <c r="Q28" s="35"/>
    </row>
    <row r="29" spans="1:17" x14ac:dyDescent="0.25">
      <c r="H29"/>
      <c r="I29"/>
      <c r="J29"/>
      <c r="K29" s="30"/>
      <c r="L29" s="30"/>
      <c r="P29" s="30"/>
      <c r="Q29" s="35"/>
    </row>
    <row r="30" spans="1:17" x14ac:dyDescent="0.25">
      <c r="H30"/>
      <c r="I30"/>
      <c r="J30"/>
      <c r="K30" s="30"/>
      <c r="L30" s="30"/>
      <c r="P30" s="30"/>
      <c r="Q30" s="35"/>
    </row>
    <row r="31" spans="1:17" x14ac:dyDescent="0.25">
      <c r="H31"/>
      <c r="I31"/>
      <c r="J31"/>
      <c r="K31" s="30"/>
      <c r="L31" s="30"/>
      <c r="P31" s="30"/>
      <c r="Q31" s="35"/>
    </row>
    <row r="32" spans="1:17" x14ac:dyDescent="0.25">
      <c r="H32"/>
      <c r="I32"/>
      <c r="J32"/>
      <c r="K32" s="30"/>
      <c r="L32" s="30"/>
      <c r="P32" s="30"/>
      <c r="Q32" s="35"/>
    </row>
    <row r="33" spans="8:17" x14ac:dyDescent="0.25">
      <c r="H33"/>
      <c r="I33"/>
      <c r="J33"/>
      <c r="K33" s="30"/>
      <c r="L33" s="30"/>
      <c r="P33" s="30"/>
      <c r="Q33" s="35"/>
    </row>
    <row r="34" spans="8:17" x14ac:dyDescent="0.25">
      <c r="H34"/>
      <c r="I34"/>
      <c r="J34"/>
      <c r="K34" s="30"/>
      <c r="L34" s="30"/>
      <c r="N34" s="21"/>
      <c r="P34" s="30"/>
      <c r="Q34" s="35"/>
    </row>
    <row r="35" spans="8:17" x14ac:dyDescent="0.25">
      <c r="H35"/>
      <c r="I35"/>
      <c r="J35"/>
      <c r="K35" s="30"/>
      <c r="L35" s="30"/>
    </row>
    <row r="36" spans="8:17" x14ac:dyDescent="0.25">
      <c r="H36"/>
      <c r="I36"/>
      <c r="J36"/>
      <c r="K36" s="31"/>
      <c r="L36" s="31"/>
    </row>
  </sheetData>
  <hyperlinks>
    <hyperlink ref="A1" location="TOC!A1" display="TOC" xr:uid="{00000000-0004-0000-1000-000000000000}"/>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I196"/>
  <sheetViews>
    <sheetView topLeftCell="A12" workbookViewId="0"/>
  </sheetViews>
  <sheetFormatPr defaultRowHeight="15" x14ac:dyDescent="0.25"/>
  <cols>
    <col min="3" max="3" width="18" bestFit="1" customWidth="1"/>
    <col min="4" max="4" width="17.7109375" customWidth="1"/>
    <col min="5" max="5" width="10.5703125" bestFit="1" customWidth="1"/>
  </cols>
  <sheetData>
    <row r="1" spans="1:1" x14ac:dyDescent="0.25">
      <c r="A1" s="1" t="s">
        <v>0</v>
      </c>
    </row>
    <row r="20" spans="1:5" s="133" customFormat="1" x14ac:dyDescent="0.25">
      <c r="B20" s="134" t="s">
        <v>709</v>
      </c>
    </row>
    <row r="21" spans="1:5" x14ac:dyDescent="0.25">
      <c r="A21" t="s">
        <v>711</v>
      </c>
      <c r="B21" t="s">
        <v>701</v>
      </c>
      <c r="C21" s="30">
        <v>643433</v>
      </c>
    </row>
    <row r="22" spans="1:5" x14ac:dyDescent="0.25">
      <c r="A22" t="s">
        <v>711</v>
      </c>
      <c r="B22" t="s">
        <v>710</v>
      </c>
      <c r="C22" s="30">
        <v>20260202675</v>
      </c>
    </row>
    <row r="23" spans="1:5" x14ac:dyDescent="0.25">
      <c r="A23" t="s">
        <v>711</v>
      </c>
      <c r="B23" t="s">
        <v>707</v>
      </c>
      <c r="C23" s="31">
        <f>+C22/C21</f>
        <v>31487.664877306572</v>
      </c>
    </row>
    <row r="25" spans="1:5" x14ac:dyDescent="0.25">
      <c r="C25" s="132" t="s">
        <v>701</v>
      </c>
      <c r="D25" s="132" t="s">
        <v>702</v>
      </c>
      <c r="E25" t="s">
        <v>707</v>
      </c>
    </row>
    <row r="26" spans="1:5" x14ac:dyDescent="0.25">
      <c r="B26" t="s">
        <v>699</v>
      </c>
      <c r="C26" s="30">
        <f>+$C$21*G48</f>
        <v>730.14520772736955</v>
      </c>
      <c r="D26" s="30">
        <f>+C26*E26</f>
        <v>6696420.4295918839</v>
      </c>
      <c r="E26" s="30">
        <f>+$C$23*I48</f>
        <v>9171.3543535196004</v>
      </c>
    </row>
    <row r="27" spans="1:5" x14ac:dyDescent="0.25">
      <c r="B27" t="s">
        <v>263</v>
      </c>
      <c r="C27" s="30">
        <f t="shared" ref="C27:C38" si="0">+$C$21*G49</f>
        <v>632.43060743671788</v>
      </c>
      <c r="D27" s="30">
        <f t="shared" ref="D27:D38" si="1">+C27*E27</f>
        <v>10974131.013977418</v>
      </c>
      <c r="E27" s="30">
        <f t="shared" ref="E27:E38" si="2">+$C$23*I49</f>
        <v>17352.308514061773</v>
      </c>
    </row>
    <row r="28" spans="1:5" x14ac:dyDescent="0.25">
      <c r="B28" t="s">
        <v>264</v>
      </c>
      <c r="C28" s="30">
        <f t="shared" si="0"/>
        <v>1183.4323812978926</v>
      </c>
      <c r="D28" s="30">
        <f t="shared" si="1"/>
        <v>26896043.005922623</v>
      </c>
      <c r="E28" s="30">
        <f t="shared" si="2"/>
        <v>22727.148108306134</v>
      </c>
    </row>
    <row r="29" spans="1:5" x14ac:dyDescent="0.25">
      <c r="B29" t="s">
        <v>265</v>
      </c>
      <c r="C29" s="30">
        <f t="shared" si="0"/>
        <v>2216.2214204810307</v>
      </c>
      <c r="D29" s="30">
        <f t="shared" si="1"/>
        <v>59843438.900439449</v>
      </c>
      <c r="E29" s="30">
        <f t="shared" si="2"/>
        <v>27002.463899771548</v>
      </c>
    </row>
    <row r="30" spans="1:5" x14ac:dyDescent="0.25">
      <c r="B30" t="s">
        <v>266</v>
      </c>
      <c r="C30" s="30">
        <f t="shared" si="0"/>
        <v>4197.6563708192452</v>
      </c>
      <c r="D30" s="30">
        <f t="shared" si="1"/>
        <v>109683129.2605515</v>
      </c>
      <c r="E30" s="30">
        <f t="shared" si="2"/>
        <v>26129.611280959842</v>
      </c>
    </row>
    <row r="31" spans="1:5" x14ac:dyDescent="0.25">
      <c r="B31" t="s">
        <v>46</v>
      </c>
      <c r="C31" s="30">
        <f t="shared" si="0"/>
        <v>19260.633435068456</v>
      </c>
      <c r="D31" s="30">
        <f t="shared" si="1"/>
        <v>769278706.16862845</v>
      </c>
      <c r="E31" s="30">
        <f t="shared" si="2"/>
        <v>39940.467625949306</v>
      </c>
    </row>
    <row r="32" spans="1:5" x14ac:dyDescent="0.25">
      <c r="B32" t="s">
        <v>47</v>
      </c>
      <c r="C32" s="30">
        <f t="shared" si="0"/>
        <v>55096.105944438699</v>
      </c>
      <c r="D32" s="30">
        <f t="shared" si="1"/>
        <v>1962885260.2295861</v>
      </c>
      <c r="E32" s="30">
        <f t="shared" si="2"/>
        <v>35626.569729066599</v>
      </c>
    </row>
    <row r="33" spans="2:9" x14ac:dyDescent="0.25">
      <c r="B33" t="s">
        <v>48</v>
      </c>
      <c r="C33" s="30">
        <f t="shared" si="0"/>
        <v>104750.05151157861</v>
      </c>
      <c r="D33" s="30">
        <f t="shared" si="1"/>
        <v>3617640496.5088696</v>
      </c>
      <c r="E33" s="30">
        <f t="shared" si="2"/>
        <v>34535.930477408801</v>
      </c>
    </row>
    <row r="34" spans="2:9" x14ac:dyDescent="0.25">
      <c r="B34" t="s">
        <v>49</v>
      </c>
      <c r="C34" s="30">
        <f t="shared" si="0"/>
        <v>138703.16081812757</v>
      </c>
      <c r="D34" s="30">
        <f t="shared" si="1"/>
        <v>4678462272.2414789</v>
      </c>
      <c r="E34" s="30">
        <f t="shared" si="2"/>
        <v>33730.033581397918</v>
      </c>
    </row>
    <row r="35" spans="2:9" x14ac:dyDescent="0.25">
      <c r="B35" t="s">
        <v>50</v>
      </c>
      <c r="C35" s="30">
        <f t="shared" si="0"/>
        <v>106271.413552215</v>
      </c>
      <c r="D35" s="30">
        <f t="shared" si="1"/>
        <v>3416592945.3714209</v>
      </c>
      <c r="E35" s="30">
        <f t="shared" si="2"/>
        <v>32149.689471221012</v>
      </c>
    </row>
    <row r="36" spans="2:9" x14ac:dyDescent="0.25">
      <c r="B36" t="s">
        <v>51</v>
      </c>
      <c r="C36" s="30">
        <f t="shared" si="0"/>
        <v>77752.321739607301</v>
      </c>
      <c r="D36" s="30">
        <f t="shared" si="1"/>
        <v>2309212552.4350295</v>
      </c>
      <c r="E36" s="30">
        <f t="shared" si="2"/>
        <v>29699.596111979619</v>
      </c>
    </row>
    <row r="37" spans="2:9" x14ac:dyDescent="0.25">
      <c r="B37" t="s">
        <v>700</v>
      </c>
      <c r="C37" s="30">
        <f t="shared" si="0"/>
        <v>59618.120502333863</v>
      </c>
      <c r="D37" s="30">
        <f t="shared" si="1"/>
        <v>1619712927.9889243</v>
      </c>
      <c r="E37" s="30">
        <f t="shared" si="2"/>
        <v>27168.131338952855</v>
      </c>
    </row>
    <row r="38" spans="2:9" x14ac:dyDescent="0.25">
      <c r="B38" s="132" t="s">
        <v>703</v>
      </c>
      <c r="C38" s="30">
        <f t="shared" si="0"/>
        <v>73021.306508868249</v>
      </c>
      <c r="D38" s="30">
        <f t="shared" si="1"/>
        <v>1672324351.4455771</v>
      </c>
      <c r="E38" s="30">
        <f t="shared" si="2"/>
        <v>22901.868391556069</v>
      </c>
    </row>
    <row r="39" spans="2:9" x14ac:dyDescent="0.25">
      <c r="B39" t="s">
        <v>371</v>
      </c>
      <c r="C39" s="30">
        <f>+$C$21*G61</f>
        <v>643433</v>
      </c>
      <c r="D39" s="30">
        <f>+SUM(D26:D38)</f>
        <v>20260202674.999996</v>
      </c>
      <c r="E39" s="30">
        <f>+D39/C39</f>
        <v>31487.664877306568</v>
      </c>
    </row>
    <row r="40" spans="2:9" x14ac:dyDescent="0.25">
      <c r="B40" t="s">
        <v>704</v>
      </c>
      <c r="C40" s="31">
        <f>+SUM(C26:C38)</f>
        <v>643433</v>
      </c>
      <c r="D40" s="31">
        <f>+SUM(D26:D38)</f>
        <v>20260202674.999996</v>
      </c>
      <c r="E40" s="30">
        <f t="shared" ref="E40" si="3">+D40/C40</f>
        <v>31487.664877306568</v>
      </c>
    </row>
    <row r="45" spans="2:9" s="133" customFormat="1" x14ac:dyDescent="0.25">
      <c r="B45" s="134" t="s">
        <v>706</v>
      </c>
    </row>
    <row r="46" spans="2:9" x14ac:dyDescent="0.25">
      <c r="G46" t="s">
        <v>708</v>
      </c>
    </row>
    <row r="47" spans="2:9" x14ac:dyDescent="0.25">
      <c r="C47" s="132" t="s">
        <v>701</v>
      </c>
      <c r="D47" s="132" t="s">
        <v>702</v>
      </c>
      <c r="E47" t="s">
        <v>707</v>
      </c>
      <c r="G47" s="132" t="s">
        <v>701</v>
      </c>
      <c r="H47" s="132" t="s">
        <v>702</v>
      </c>
      <c r="I47" t="s">
        <v>707</v>
      </c>
    </row>
    <row r="48" spans="2:9" x14ac:dyDescent="0.25">
      <c r="B48" t="s">
        <v>699</v>
      </c>
      <c r="C48" s="30">
        <f>+C68+C87+C106+C125+C144+C163+C182</f>
        <v>538</v>
      </c>
      <c r="D48" s="30">
        <f t="shared" ref="D48:D61" si="4">+D68+D87+D106+D125+D144+D163+D182</f>
        <v>3759745</v>
      </c>
      <c r="E48" s="30">
        <f>+D48/C48</f>
        <v>6988.3736059479552</v>
      </c>
      <c r="G48" s="113">
        <f>+C48/C$61</f>
        <v>1.134764937028983E-3</v>
      </c>
      <c r="H48" s="113">
        <f t="shared" ref="H48:H61" si="5">+D48/D$61</f>
        <v>3.3052090035875641E-4</v>
      </c>
      <c r="I48" s="113">
        <f t="shared" ref="I48:I61" si="6">+E48/E$61</f>
        <v>0.29126816451001653</v>
      </c>
    </row>
    <row r="49" spans="2:9" x14ac:dyDescent="0.25">
      <c r="B49" t="s">
        <v>263</v>
      </c>
      <c r="C49" s="30">
        <f t="shared" ref="C49" si="7">+C69+C88+C107+C126+C145+C164+C183</f>
        <v>466</v>
      </c>
      <c r="D49" s="30">
        <f t="shared" si="4"/>
        <v>6161491</v>
      </c>
      <c r="E49" s="30">
        <f t="shared" ref="E49:E62" si="8">+D49/C49</f>
        <v>13222.083690987125</v>
      </c>
      <c r="G49" s="113">
        <f t="shared" ref="G49:G61" si="9">+C49/C$61</f>
        <v>9.8290048448978823E-4</v>
      </c>
      <c r="H49" s="113">
        <f t="shared" si="5"/>
        <v>5.416594883090141E-4</v>
      </c>
      <c r="I49" s="113">
        <f t="shared" si="6"/>
        <v>0.55108273610240721</v>
      </c>
    </row>
    <row r="50" spans="2:9" x14ac:dyDescent="0.25">
      <c r="B50" t="s">
        <v>264</v>
      </c>
      <c r="C50" s="30">
        <f t="shared" ref="C50" si="10">+C70+C89+C108+C127+C146+C165+C184</f>
        <v>872</v>
      </c>
      <c r="D50" s="30">
        <f t="shared" si="4"/>
        <v>15100943</v>
      </c>
      <c r="E50" s="30">
        <f t="shared" si="8"/>
        <v>17317.595183486239</v>
      </c>
      <c r="G50" s="113">
        <f t="shared" si="9"/>
        <v>1.8392472585302474E-3</v>
      </c>
      <c r="H50" s="113">
        <f t="shared" si="5"/>
        <v>1.3275307970690192E-3</v>
      </c>
      <c r="I50" s="113">
        <f t="shared" si="6"/>
        <v>0.72177940780504757</v>
      </c>
    </row>
    <row r="51" spans="2:9" x14ac:dyDescent="0.25">
      <c r="B51" t="s">
        <v>265</v>
      </c>
      <c r="C51" s="30">
        <f t="shared" ref="C51" si="11">+C71+C90+C109+C128+C147+C166+C185</f>
        <v>1633</v>
      </c>
      <c r="D51" s="30">
        <f t="shared" si="4"/>
        <v>33599454</v>
      </c>
      <c r="E51" s="30">
        <f t="shared" si="8"/>
        <v>20575.293325168401</v>
      </c>
      <c r="G51" s="113">
        <f t="shared" si="9"/>
        <v>3.4443701527292364E-3</v>
      </c>
      <c r="H51" s="113">
        <f t="shared" si="5"/>
        <v>2.9537433489884601E-3</v>
      </c>
      <c r="I51" s="113">
        <f t="shared" si="6"/>
        <v>0.85755688791112783</v>
      </c>
    </row>
    <row r="52" spans="2:9" x14ac:dyDescent="0.25">
      <c r="B52" t="s">
        <v>266</v>
      </c>
      <c r="C52" s="30">
        <f t="shared" ref="C52" si="12">+C72+C91+C110+C129+C148+C167+C186</f>
        <v>3093</v>
      </c>
      <c r="D52" s="30">
        <f t="shared" si="4"/>
        <v>61582244</v>
      </c>
      <c r="E52" s="30">
        <f t="shared" si="8"/>
        <v>19910.198512770774</v>
      </c>
      <c r="G52" s="113">
        <f t="shared" si="9"/>
        <v>6.5238437736629077E-3</v>
      </c>
      <c r="H52" s="113">
        <f t="shared" si="5"/>
        <v>5.4137232001086836E-3</v>
      </c>
      <c r="I52" s="113">
        <f t="shared" si="6"/>
        <v>0.82983642587582529</v>
      </c>
    </row>
    <row r="53" spans="2:9" x14ac:dyDescent="0.25">
      <c r="B53" t="s">
        <v>46</v>
      </c>
      <c r="C53" s="30">
        <f t="shared" ref="C53" si="13">+C73+C92+C111+C130+C149+C168+C187</f>
        <v>14192</v>
      </c>
      <c r="D53" s="30">
        <f t="shared" si="4"/>
        <v>431916096</v>
      </c>
      <c r="E53" s="30">
        <f t="shared" si="8"/>
        <v>30433.772266065389</v>
      </c>
      <c r="G53" s="113">
        <f t="shared" si="9"/>
        <v>2.9934170978281275E-2</v>
      </c>
      <c r="H53" s="113">
        <f t="shared" si="5"/>
        <v>3.7969941293720465E-2</v>
      </c>
      <c r="I53" s="113">
        <f t="shared" si="6"/>
        <v>1.2684480663008688</v>
      </c>
    </row>
    <row r="54" spans="2:9" x14ac:dyDescent="0.25">
      <c r="B54" t="s">
        <v>47</v>
      </c>
      <c r="C54" s="30">
        <f t="shared" ref="C54" si="14">+C74+C93+C112+C131+C150+C169+C188</f>
        <v>40597</v>
      </c>
      <c r="D54" s="30">
        <f t="shared" si="4"/>
        <v>1102073581</v>
      </c>
      <c r="E54" s="30">
        <f t="shared" si="8"/>
        <v>27146.6753947336</v>
      </c>
      <c r="G54" s="113">
        <f t="shared" si="9"/>
        <v>8.5628349718523455E-2</v>
      </c>
      <c r="H54" s="113">
        <f t="shared" si="5"/>
        <v>9.6883791920387902E-2</v>
      </c>
      <c r="I54" s="113">
        <f t="shared" si="6"/>
        <v>1.131445277631336</v>
      </c>
    </row>
    <row r="55" spans="2:9" x14ac:dyDescent="0.25">
      <c r="B55" t="s">
        <v>48</v>
      </c>
      <c r="C55" s="30">
        <f t="shared" ref="C55" si="15">+C75+C94+C113+C132+C151+C170+C189</f>
        <v>77184</v>
      </c>
      <c r="D55" s="30">
        <f t="shared" si="4"/>
        <v>2031145731</v>
      </c>
      <c r="E55" s="30">
        <f t="shared" si="8"/>
        <v>26315.631879664179</v>
      </c>
      <c r="G55" s="113">
        <f t="shared" si="9"/>
        <v>0.16279869312201675</v>
      </c>
      <c r="H55" s="113">
        <f t="shared" si="5"/>
        <v>0.17855894901647967</v>
      </c>
      <c r="I55" s="113">
        <f t="shared" si="6"/>
        <v>1.0968082457679846</v>
      </c>
    </row>
    <row r="56" spans="2:9" x14ac:dyDescent="0.25">
      <c r="B56" t="s">
        <v>49</v>
      </c>
      <c r="C56" s="30">
        <f t="shared" ref="C56" si="16">+C76+C95+C114+C133+C152+C171+C190</f>
        <v>102202</v>
      </c>
      <c r="D56" s="30">
        <f t="shared" si="4"/>
        <v>2626750414</v>
      </c>
      <c r="E56" s="30">
        <f t="shared" si="8"/>
        <v>25701.555879532691</v>
      </c>
      <c r="G56" s="113">
        <f t="shared" si="9"/>
        <v>0.21556737192237196</v>
      </c>
      <c r="H56" s="113">
        <f t="shared" si="5"/>
        <v>0.23091882876445505</v>
      </c>
      <c r="I56" s="113">
        <f t="shared" si="6"/>
        <v>1.0712141949181961</v>
      </c>
    </row>
    <row r="57" spans="2:9" x14ac:dyDescent="0.25">
      <c r="B57" t="s">
        <v>50</v>
      </c>
      <c r="C57" s="30">
        <f t="shared" ref="C57" si="17">+C77+C96+C115+C134+C153+C172+C191</f>
        <v>78305</v>
      </c>
      <c r="D57" s="30">
        <f t="shared" si="4"/>
        <v>1918266390</v>
      </c>
      <c r="E57" s="30">
        <f t="shared" si="8"/>
        <v>24497.367856458721</v>
      </c>
      <c r="G57" s="113">
        <f t="shared" si="9"/>
        <v>0.16516313827891171</v>
      </c>
      <c r="H57" s="113">
        <f t="shared" si="5"/>
        <v>0.16863567458717049</v>
      </c>
      <c r="I57" s="113">
        <f t="shared" si="6"/>
        <v>1.0210248869356955</v>
      </c>
    </row>
    <row r="58" spans="2:9" x14ac:dyDescent="0.25">
      <c r="B58" t="s">
        <v>51</v>
      </c>
      <c r="C58" s="30">
        <f t="shared" ref="C58" si="18">+C78+C97+C116+C135+C154+C173+C192</f>
        <v>57291</v>
      </c>
      <c r="D58" s="30">
        <f t="shared" si="4"/>
        <v>1296521095</v>
      </c>
      <c r="E58" s="30">
        <f t="shared" si="8"/>
        <v>22630.44972159676</v>
      </c>
      <c r="G58" s="113">
        <f t="shared" si="9"/>
        <v>0.12083981042254174</v>
      </c>
      <c r="H58" s="113">
        <f t="shared" si="5"/>
        <v>0.11397776169754086</v>
      </c>
      <c r="I58" s="113">
        <f t="shared" si="6"/>
        <v>0.94321367518695776</v>
      </c>
    </row>
    <row r="59" spans="2:9" x14ac:dyDescent="0.25">
      <c r="B59" t="s">
        <v>700</v>
      </c>
      <c r="C59" s="30">
        <f t="shared" ref="C59" si="19">+C79+C98+C117+C136+C155+C174+C193</f>
        <v>43929</v>
      </c>
      <c r="D59" s="30">
        <f t="shared" si="4"/>
        <v>909397438</v>
      </c>
      <c r="E59" s="30">
        <f t="shared" si="8"/>
        <v>20701.528329804911</v>
      </c>
      <c r="G59" s="113">
        <f t="shared" si="9"/>
        <v>9.2656299105476195E-2</v>
      </c>
      <c r="H59" s="113">
        <f t="shared" si="5"/>
        <v>7.9945544176987099E-2</v>
      </c>
      <c r="I59" s="113">
        <f t="shared" si="6"/>
        <v>0.8628182319906853</v>
      </c>
    </row>
    <row r="60" spans="2:9" x14ac:dyDescent="0.25">
      <c r="B60" s="132" t="s">
        <v>703</v>
      </c>
      <c r="C60" s="30">
        <f t="shared" ref="C60" si="20">+C80+C99+C118+C137+C156+C175+C194</f>
        <v>53805</v>
      </c>
      <c r="D60" s="30">
        <f t="shared" si="4"/>
        <v>938936434</v>
      </c>
      <c r="E60" s="30">
        <f t="shared" si="8"/>
        <v>17450.728259455442</v>
      </c>
      <c r="G60" s="113">
        <f t="shared" si="9"/>
        <v>0.11348703984543573</v>
      </c>
      <c r="H60" s="113">
        <f t="shared" si="5"/>
        <v>8.2542330808424519E-2</v>
      </c>
      <c r="I60" s="113">
        <f t="shared" si="6"/>
        <v>0.72732825634401488</v>
      </c>
    </row>
    <row r="61" spans="2:9" x14ac:dyDescent="0.25">
      <c r="B61" t="s">
        <v>371</v>
      </c>
      <c r="C61" s="30">
        <f t="shared" ref="C61" si="21">+C81+C100+C119+C138+C157+C176+C195</f>
        <v>474107</v>
      </c>
      <c r="D61" s="30">
        <f t="shared" si="4"/>
        <v>11375211056</v>
      </c>
      <c r="E61" s="30">
        <f t="shared" si="8"/>
        <v>23992.919438017158</v>
      </c>
      <c r="G61" s="113">
        <f t="shared" si="9"/>
        <v>1</v>
      </c>
      <c r="H61" s="113">
        <f t="shared" si="5"/>
        <v>1</v>
      </c>
      <c r="I61" s="113">
        <f t="shared" si="6"/>
        <v>1</v>
      </c>
    </row>
    <row r="62" spans="2:9" x14ac:dyDescent="0.25">
      <c r="B62" t="s">
        <v>704</v>
      </c>
      <c r="C62" s="31">
        <f>+SUM(C48:C60)</f>
        <v>474107</v>
      </c>
      <c r="D62" s="31">
        <f>+SUM(D48:D60)</f>
        <v>11375211056</v>
      </c>
      <c r="E62" s="30">
        <f t="shared" si="8"/>
        <v>23992.919438017158</v>
      </c>
    </row>
    <row r="65" spans="2:4" s="133" customFormat="1" x14ac:dyDescent="0.25">
      <c r="B65" s="134" t="s">
        <v>705</v>
      </c>
    </row>
    <row r="66" spans="2:4" x14ac:dyDescent="0.25">
      <c r="B66" s="132" t="s">
        <v>401</v>
      </c>
    </row>
    <row r="67" spans="2:4" x14ac:dyDescent="0.25">
      <c r="C67" s="132" t="s">
        <v>701</v>
      </c>
      <c r="D67" s="132" t="s">
        <v>702</v>
      </c>
    </row>
    <row r="68" spans="2:4" x14ac:dyDescent="0.25">
      <c r="B68" t="s">
        <v>699</v>
      </c>
      <c r="C68" s="30">
        <v>197</v>
      </c>
      <c r="D68" s="30">
        <v>894932</v>
      </c>
    </row>
    <row r="69" spans="2:4" x14ac:dyDescent="0.25">
      <c r="B69" t="s">
        <v>263</v>
      </c>
      <c r="C69" s="30">
        <v>146</v>
      </c>
      <c r="D69" s="30">
        <v>898968</v>
      </c>
    </row>
    <row r="70" spans="2:4" x14ac:dyDescent="0.25">
      <c r="B70" t="s">
        <v>264</v>
      </c>
      <c r="C70" s="30">
        <v>225</v>
      </c>
      <c r="D70" s="30">
        <v>1606602</v>
      </c>
    </row>
    <row r="71" spans="2:4" x14ac:dyDescent="0.25">
      <c r="B71" t="s">
        <v>265</v>
      </c>
      <c r="C71" s="30">
        <v>349</v>
      </c>
      <c r="D71" s="30">
        <v>2792485</v>
      </c>
    </row>
    <row r="72" spans="2:4" x14ac:dyDescent="0.25">
      <c r="B72" t="s">
        <v>266</v>
      </c>
      <c r="C72" s="30">
        <v>723</v>
      </c>
      <c r="D72" s="30">
        <v>5875093</v>
      </c>
    </row>
    <row r="73" spans="2:4" x14ac:dyDescent="0.25">
      <c r="B73" t="s">
        <v>46</v>
      </c>
      <c r="C73" s="30">
        <v>3000</v>
      </c>
      <c r="D73" s="30">
        <v>27242636</v>
      </c>
    </row>
    <row r="74" spans="2:4" x14ac:dyDescent="0.25">
      <c r="B74" t="s">
        <v>47</v>
      </c>
      <c r="C74" s="30">
        <v>13238</v>
      </c>
      <c r="D74" s="30">
        <v>199021550</v>
      </c>
    </row>
    <row r="75" spans="2:4" x14ac:dyDescent="0.25">
      <c r="B75" t="s">
        <v>48</v>
      </c>
      <c r="C75" s="30">
        <v>32100</v>
      </c>
      <c r="D75" s="30">
        <v>575183177</v>
      </c>
    </row>
    <row r="76" spans="2:4" x14ac:dyDescent="0.25">
      <c r="B76" t="s">
        <v>49</v>
      </c>
      <c r="C76" s="30">
        <v>47333</v>
      </c>
      <c r="D76" s="30">
        <v>871354681</v>
      </c>
    </row>
    <row r="77" spans="2:4" x14ac:dyDescent="0.25">
      <c r="B77" t="s">
        <v>50</v>
      </c>
      <c r="C77" s="30">
        <v>37892</v>
      </c>
      <c r="D77" s="30">
        <v>646769873</v>
      </c>
    </row>
    <row r="78" spans="2:4" x14ac:dyDescent="0.25">
      <c r="B78" t="s">
        <v>51</v>
      </c>
      <c r="C78" s="30">
        <v>28383</v>
      </c>
      <c r="D78" s="30">
        <v>423209848</v>
      </c>
    </row>
    <row r="79" spans="2:4" x14ac:dyDescent="0.25">
      <c r="B79" t="s">
        <v>700</v>
      </c>
      <c r="C79" s="30">
        <v>22243</v>
      </c>
      <c r="D79" s="30">
        <v>284620312</v>
      </c>
    </row>
    <row r="80" spans="2:4" x14ac:dyDescent="0.25">
      <c r="B80" s="132" t="s">
        <v>703</v>
      </c>
      <c r="C80" s="30">
        <v>27111</v>
      </c>
      <c r="D80" s="30">
        <v>280284279</v>
      </c>
    </row>
    <row r="81" spans="2:4" x14ac:dyDescent="0.25">
      <c r="B81" t="s">
        <v>371</v>
      </c>
      <c r="C81" s="30">
        <v>212940</v>
      </c>
      <c r="D81" s="30">
        <v>3319754436</v>
      </c>
    </row>
    <row r="82" spans="2:4" x14ac:dyDescent="0.25">
      <c r="B82" t="s">
        <v>704</v>
      </c>
      <c r="C82" s="31">
        <f>+SUM(C68:C80)</f>
        <v>212940</v>
      </c>
      <c r="D82" s="31">
        <f>+SUM(D68:D80)</f>
        <v>3319754436</v>
      </c>
    </row>
    <row r="83" spans="2:4" x14ac:dyDescent="0.25">
      <c r="C83" s="31"/>
      <c r="D83" s="31"/>
    </row>
    <row r="85" spans="2:4" x14ac:dyDescent="0.25">
      <c r="B85" t="s">
        <v>584</v>
      </c>
    </row>
    <row r="87" spans="2:4" x14ac:dyDescent="0.25">
      <c r="B87" t="s">
        <v>699</v>
      </c>
      <c r="C87" s="31">
        <v>197</v>
      </c>
      <c r="D87" s="31">
        <v>1411386</v>
      </c>
    </row>
    <row r="88" spans="2:4" x14ac:dyDescent="0.25">
      <c r="B88" t="s">
        <v>263</v>
      </c>
      <c r="C88" s="31">
        <v>149</v>
      </c>
      <c r="D88" s="31">
        <v>1340285</v>
      </c>
    </row>
    <row r="89" spans="2:4" x14ac:dyDescent="0.25">
      <c r="B89" t="s">
        <v>264</v>
      </c>
      <c r="C89" s="31">
        <v>239</v>
      </c>
      <c r="D89" s="31">
        <v>2333724</v>
      </c>
    </row>
    <row r="90" spans="2:4" x14ac:dyDescent="0.25">
      <c r="B90" t="s">
        <v>265</v>
      </c>
      <c r="C90" s="31">
        <v>380</v>
      </c>
      <c r="D90" s="31">
        <v>3995940</v>
      </c>
    </row>
    <row r="91" spans="2:4" x14ac:dyDescent="0.25">
      <c r="B91" t="s">
        <v>266</v>
      </c>
      <c r="C91" s="31">
        <v>794</v>
      </c>
      <c r="D91" s="31">
        <v>9700273</v>
      </c>
    </row>
    <row r="92" spans="2:4" x14ac:dyDescent="0.25">
      <c r="B92" t="s">
        <v>46</v>
      </c>
      <c r="C92" s="31">
        <v>3407</v>
      </c>
      <c r="D92" s="31">
        <v>41441973</v>
      </c>
    </row>
    <row r="93" spans="2:4" x14ac:dyDescent="0.25">
      <c r="B93" t="s">
        <v>47</v>
      </c>
      <c r="C93" s="31">
        <v>13766</v>
      </c>
      <c r="D93" s="31">
        <v>331397060</v>
      </c>
    </row>
    <row r="94" spans="2:4" x14ac:dyDescent="0.25">
      <c r="B94" t="s">
        <v>48</v>
      </c>
      <c r="C94" s="31">
        <v>28258</v>
      </c>
      <c r="D94" s="31">
        <v>850949753</v>
      </c>
    </row>
    <row r="95" spans="2:4" x14ac:dyDescent="0.25">
      <c r="B95" t="s">
        <v>49</v>
      </c>
      <c r="C95" s="31">
        <v>37489</v>
      </c>
      <c r="D95" s="31">
        <v>1182859434</v>
      </c>
    </row>
    <row r="96" spans="2:4" x14ac:dyDescent="0.25">
      <c r="B96" t="s">
        <v>50</v>
      </c>
      <c r="C96" s="31">
        <v>28818</v>
      </c>
      <c r="D96" s="31">
        <v>914235124</v>
      </c>
    </row>
    <row r="97" spans="2:4" x14ac:dyDescent="0.25">
      <c r="B97" t="s">
        <v>51</v>
      </c>
      <c r="C97" s="31">
        <v>21995</v>
      </c>
      <c r="D97" s="31">
        <v>682316626</v>
      </c>
    </row>
    <row r="98" spans="2:4" x14ac:dyDescent="0.25">
      <c r="B98" t="s">
        <v>700</v>
      </c>
      <c r="C98" s="31">
        <v>17575</v>
      </c>
      <c r="D98" s="31">
        <v>520432291</v>
      </c>
    </row>
    <row r="99" spans="2:4" x14ac:dyDescent="0.25">
      <c r="B99" s="132" t="s">
        <v>703</v>
      </c>
      <c r="C99" s="31">
        <v>23370</v>
      </c>
      <c r="D99" s="31">
        <v>584432654</v>
      </c>
    </row>
    <row r="100" spans="2:4" x14ac:dyDescent="0.25">
      <c r="B100" t="s">
        <v>371</v>
      </c>
      <c r="C100" s="31">
        <v>176437</v>
      </c>
      <c r="D100" s="31">
        <v>5126846523</v>
      </c>
    </row>
    <row r="101" spans="2:4" x14ac:dyDescent="0.25">
      <c r="B101" t="s">
        <v>704</v>
      </c>
      <c r="C101" s="31">
        <f>+SUM(C87:C99)</f>
        <v>176437</v>
      </c>
      <c r="D101" s="31">
        <f>+SUM(D87:D99)</f>
        <v>5126846523</v>
      </c>
    </row>
    <row r="104" spans="2:4" x14ac:dyDescent="0.25">
      <c r="B104" t="s">
        <v>586</v>
      </c>
    </row>
    <row r="106" spans="2:4" x14ac:dyDescent="0.25">
      <c r="B106" t="s">
        <v>699</v>
      </c>
      <c r="C106" s="31">
        <v>23</v>
      </c>
      <c r="D106" s="31">
        <v>120539</v>
      </c>
    </row>
    <row r="107" spans="2:4" x14ac:dyDescent="0.25">
      <c r="B107" t="s">
        <v>263</v>
      </c>
      <c r="C107" s="31">
        <v>11</v>
      </c>
      <c r="D107" s="31">
        <v>40625</v>
      </c>
    </row>
    <row r="108" spans="2:4" x14ac:dyDescent="0.25">
      <c r="B108" t="s">
        <v>264</v>
      </c>
      <c r="C108" s="31">
        <v>24</v>
      </c>
      <c r="D108" s="31">
        <v>137957</v>
      </c>
    </row>
    <row r="109" spans="2:4" x14ac:dyDescent="0.25">
      <c r="B109" t="s">
        <v>265</v>
      </c>
      <c r="C109" s="31">
        <v>39</v>
      </c>
      <c r="D109" s="31">
        <v>383673</v>
      </c>
    </row>
    <row r="110" spans="2:4" x14ac:dyDescent="0.25">
      <c r="B110" t="s">
        <v>266</v>
      </c>
      <c r="C110" s="31">
        <v>124</v>
      </c>
      <c r="D110" s="31">
        <v>1221600</v>
      </c>
    </row>
    <row r="111" spans="2:4" x14ac:dyDescent="0.25">
      <c r="B111" t="s">
        <v>46</v>
      </c>
      <c r="C111" s="31">
        <v>342</v>
      </c>
      <c r="D111" s="31">
        <v>2835838</v>
      </c>
    </row>
    <row r="112" spans="2:4" x14ac:dyDescent="0.25">
      <c r="B112" t="s">
        <v>47</v>
      </c>
      <c r="C112" s="31">
        <v>740</v>
      </c>
      <c r="D112" s="31">
        <v>6285056</v>
      </c>
    </row>
    <row r="113" spans="2:4" x14ac:dyDescent="0.25">
      <c r="B113" t="s">
        <v>48</v>
      </c>
      <c r="C113" s="31">
        <v>1188</v>
      </c>
      <c r="D113" s="31">
        <v>11021941</v>
      </c>
    </row>
    <row r="114" spans="2:4" x14ac:dyDescent="0.25">
      <c r="B114" t="s">
        <v>49</v>
      </c>
      <c r="C114" s="31">
        <v>1322</v>
      </c>
      <c r="D114" s="31">
        <v>12649783</v>
      </c>
    </row>
    <row r="115" spans="2:4" x14ac:dyDescent="0.25">
      <c r="B115" t="s">
        <v>50</v>
      </c>
      <c r="C115" s="31">
        <v>846</v>
      </c>
      <c r="D115" s="31">
        <v>8112438</v>
      </c>
    </row>
    <row r="116" spans="2:4" x14ac:dyDescent="0.25">
      <c r="B116" t="s">
        <v>51</v>
      </c>
      <c r="C116" s="31">
        <v>613</v>
      </c>
      <c r="D116" s="31">
        <v>6605040</v>
      </c>
    </row>
    <row r="117" spans="2:4" x14ac:dyDescent="0.25">
      <c r="B117" t="s">
        <v>700</v>
      </c>
      <c r="C117" s="31">
        <v>391</v>
      </c>
      <c r="D117" s="31">
        <v>4770431</v>
      </c>
    </row>
    <row r="118" spans="2:4" x14ac:dyDescent="0.25">
      <c r="B118" s="132" t="s">
        <v>703</v>
      </c>
      <c r="C118" s="31">
        <v>197</v>
      </c>
      <c r="D118" s="31">
        <v>2416473</v>
      </c>
    </row>
    <row r="119" spans="2:4" x14ac:dyDescent="0.25">
      <c r="B119" t="s">
        <v>371</v>
      </c>
      <c r="C119" s="31">
        <v>5860</v>
      </c>
      <c r="D119" s="31">
        <v>56601394</v>
      </c>
    </row>
    <row r="120" spans="2:4" x14ac:dyDescent="0.25">
      <c r="B120" t="s">
        <v>704</v>
      </c>
      <c r="C120" s="31">
        <f>+SUM(C106:C118)</f>
        <v>5860</v>
      </c>
      <c r="D120" s="31">
        <f>+SUM(D106:D118)</f>
        <v>56601394</v>
      </c>
    </row>
    <row r="123" spans="2:4" x14ac:dyDescent="0.25">
      <c r="B123" t="s">
        <v>505</v>
      </c>
    </row>
    <row r="125" spans="2:4" x14ac:dyDescent="0.25">
      <c r="B125" t="s">
        <v>699</v>
      </c>
      <c r="C125" s="31">
        <v>22</v>
      </c>
      <c r="D125" s="31">
        <v>63463</v>
      </c>
    </row>
    <row r="126" spans="2:4" x14ac:dyDescent="0.25">
      <c r="B126" t="s">
        <v>263</v>
      </c>
      <c r="C126" s="31">
        <v>10</v>
      </c>
      <c r="D126" s="31">
        <v>46265</v>
      </c>
    </row>
    <row r="127" spans="2:4" x14ac:dyDescent="0.25">
      <c r="B127" t="s">
        <v>264</v>
      </c>
      <c r="C127" s="31">
        <v>30</v>
      </c>
      <c r="D127" s="31">
        <v>180928</v>
      </c>
    </row>
    <row r="128" spans="2:4" x14ac:dyDescent="0.25">
      <c r="B128" t="s">
        <v>265</v>
      </c>
      <c r="C128" s="31">
        <v>58</v>
      </c>
      <c r="D128" s="31">
        <v>404374</v>
      </c>
    </row>
    <row r="129" spans="2:4" x14ac:dyDescent="0.25">
      <c r="B129" t="s">
        <v>266</v>
      </c>
      <c r="C129" s="31">
        <v>138</v>
      </c>
      <c r="D129" s="31">
        <v>1098775</v>
      </c>
    </row>
    <row r="130" spans="2:4" x14ac:dyDescent="0.25">
      <c r="B130" t="s">
        <v>46</v>
      </c>
      <c r="C130" s="31">
        <v>526</v>
      </c>
      <c r="D130" s="31">
        <v>3424544</v>
      </c>
    </row>
    <row r="131" spans="2:4" x14ac:dyDescent="0.25">
      <c r="B131" t="s">
        <v>47</v>
      </c>
      <c r="C131" s="31">
        <v>1787</v>
      </c>
      <c r="D131" s="31">
        <v>19701570</v>
      </c>
    </row>
    <row r="132" spans="2:4" x14ac:dyDescent="0.25">
      <c r="B132" t="s">
        <v>48</v>
      </c>
      <c r="C132" s="31">
        <v>2848</v>
      </c>
      <c r="D132" s="31">
        <v>34089914</v>
      </c>
    </row>
    <row r="133" spans="2:4" x14ac:dyDescent="0.25">
      <c r="B133" t="s">
        <v>49</v>
      </c>
      <c r="C133" s="31">
        <v>2895</v>
      </c>
      <c r="D133" s="31">
        <v>37057976</v>
      </c>
    </row>
    <row r="134" spans="2:4" x14ac:dyDescent="0.25">
      <c r="B134" t="s">
        <v>50</v>
      </c>
      <c r="C134" s="31">
        <v>1908</v>
      </c>
      <c r="D134" s="31">
        <v>25221563</v>
      </c>
    </row>
    <row r="135" spans="2:4" x14ac:dyDescent="0.25">
      <c r="B135" t="s">
        <v>51</v>
      </c>
      <c r="C135" s="31">
        <v>1101</v>
      </c>
      <c r="D135" s="31">
        <v>15715301</v>
      </c>
    </row>
    <row r="136" spans="2:4" x14ac:dyDescent="0.25">
      <c r="B136" t="s">
        <v>700</v>
      </c>
      <c r="C136" s="31">
        <v>730</v>
      </c>
      <c r="D136" s="31">
        <v>10969123</v>
      </c>
    </row>
    <row r="137" spans="2:4" x14ac:dyDescent="0.25">
      <c r="B137" s="132" t="s">
        <v>703</v>
      </c>
      <c r="C137" s="31">
        <v>699</v>
      </c>
      <c r="D137" s="31">
        <v>11751404</v>
      </c>
    </row>
    <row r="138" spans="2:4" x14ac:dyDescent="0.25">
      <c r="B138" t="s">
        <v>371</v>
      </c>
      <c r="C138" s="31">
        <v>12752</v>
      </c>
      <c r="D138" s="31">
        <v>159725200</v>
      </c>
    </row>
    <row r="139" spans="2:4" x14ac:dyDescent="0.25">
      <c r="B139" t="s">
        <v>704</v>
      </c>
      <c r="C139" s="31">
        <f>+SUM(C125:C137)</f>
        <v>12752</v>
      </c>
      <c r="D139" s="31">
        <f>+SUM(D125:D137)</f>
        <v>159725200</v>
      </c>
    </row>
    <row r="142" spans="2:4" x14ac:dyDescent="0.25">
      <c r="B142" t="s">
        <v>484</v>
      </c>
    </row>
    <row r="144" spans="2:4" x14ac:dyDescent="0.25">
      <c r="B144" t="s">
        <v>699</v>
      </c>
      <c r="C144" s="31">
        <v>30</v>
      </c>
      <c r="D144" s="31">
        <v>329628</v>
      </c>
    </row>
    <row r="145" spans="2:4" x14ac:dyDescent="0.25">
      <c r="B145" t="s">
        <v>263</v>
      </c>
      <c r="C145" s="31">
        <v>44</v>
      </c>
      <c r="D145" s="31">
        <v>878231</v>
      </c>
    </row>
    <row r="146" spans="2:4" x14ac:dyDescent="0.25">
      <c r="B146" t="s">
        <v>264</v>
      </c>
      <c r="C146" s="31">
        <v>72</v>
      </c>
      <c r="D146" s="31">
        <v>1572066</v>
      </c>
    </row>
    <row r="147" spans="2:4" x14ac:dyDescent="0.25">
      <c r="B147" t="s">
        <v>265</v>
      </c>
      <c r="C147" s="31">
        <v>140</v>
      </c>
      <c r="D147" s="31">
        <v>3005677</v>
      </c>
    </row>
    <row r="148" spans="2:4" x14ac:dyDescent="0.25">
      <c r="B148" t="s">
        <v>266</v>
      </c>
      <c r="C148" s="31">
        <v>232</v>
      </c>
      <c r="D148" s="31">
        <v>5391423</v>
      </c>
    </row>
    <row r="149" spans="2:4" x14ac:dyDescent="0.25">
      <c r="B149" t="s">
        <v>46</v>
      </c>
      <c r="C149" s="31">
        <v>891</v>
      </c>
      <c r="D149" s="31">
        <v>14306454</v>
      </c>
    </row>
    <row r="150" spans="2:4" x14ac:dyDescent="0.25">
      <c r="B150" t="s">
        <v>47</v>
      </c>
      <c r="C150" s="31">
        <v>2909</v>
      </c>
      <c r="D150" s="31">
        <v>59601685</v>
      </c>
    </row>
    <row r="151" spans="2:4" x14ac:dyDescent="0.25">
      <c r="B151" t="s">
        <v>48</v>
      </c>
      <c r="C151" s="31">
        <v>4634</v>
      </c>
      <c r="D151" s="31">
        <v>101571787</v>
      </c>
    </row>
    <row r="152" spans="2:4" x14ac:dyDescent="0.25">
      <c r="B152" t="s">
        <v>49</v>
      </c>
      <c r="C152" s="31">
        <v>5406</v>
      </c>
      <c r="D152" s="31">
        <v>117457575</v>
      </c>
    </row>
    <row r="153" spans="2:4" x14ac:dyDescent="0.25">
      <c r="B153" t="s">
        <v>50</v>
      </c>
      <c r="C153" s="31">
        <v>3527</v>
      </c>
      <c r="D153" s="31">
        <v>74688316</v>
      </c>
    </row>
    <row r="154" spans="2:4" x14ac:dyDescent="0.25">
      <c r="B154" t="s">
        <v>51</v>
      </c>
      <c r="C154" s="31">
        <v>2149</v>
      </c>
      <c r="D154" s="31">
        <v>43015292</v>
      </c>
    </row>
    <row r="155" spans="2:4" x14ac:dyDescent="0.25">
      <c r="B155" t="s">
        <v>700</v>
      </c>
      <c r="C155" s="31">
        <v>1322</v>
      </c>
      <c r="D155" s="31">
        <v>24994080</v>
      </c>
    </row>
    <row r="156" spans="2:4" x14ac:dyDescent="0.25">
      <c r="B156" s="132" t="s">
        <v>703</v>
      </c>
      <c r="C156" s="31">
        <v>1331</v>
      </c>
      <c r="D156" s="31">
        <v>24791609</v>
      </c>
    </row>
    <row r="157" spans="2:4" x14ac:dyDescent="0.25">
      <c r="B157" t="s">
        <v>371</v>
      </c>
      <c r="C157" s="31">
        <v>22687</v>
      </c>
      <c r="D157" s="31">
        <v>471603823</v>
      </c>
    </row>
    <row r="158" spans="2:4" x14ac:dyDescent="0.25">
      <c r="B158" t="s">
        <v>704</v>
      </c>
      <c r="C158" s="31">
        <f>+SUM(C144:C156)</f>
        <v>22687</v>
      </c>
      <c r="D158" s="31">
        <f>+SUM(D144:D156)</f>
        <v>471603823</v>
      </c>
    </row>
    <row r="161" spans="2:4" x14ac:dyDescent="0.25">
      <c r="B161" t="s">
        <v>485</v>
      </c>
    </row>
    <row r="163" spans="2:4" x14ac:dyDescent="0.25">
      <c r="B163" t="s">
        <v>699</v>
      </c>
      <c r="C163" s="31">
        <v>54</v>
      </c>
      <c r="D163" s="31">
        <v>689207</v>
      </c>
    </row>
    <row r="164" spans="2:4" x14ac:dyDescent="0.25">
      <c r="B164" t="s">
        <v>263</v>
      </c>
      <c r="C164" s="31">
        <v>94</v>
      </c>
      <c r="D164" s="31">
        <v>2436304</v>
      </c>
    </row>
    <row r="165" spans="2:4" x14ac:dyDescent="0.25">
      <c r="B165" t="s">
        <v>264</v>
      </c>
      <c r="C165" s="31">
        <v>260</v>
      </c>
      <c r="D165" s="31">
        <v>8304046</v>
      </c>
    </row>
    <row r="166" spans="2:4" x14ac:dyDescent="0.25">
      <c r="B166" t="s">
        <v>265</v>
      </c>
      <c r="C166" s="31">
        <v>596</v>
      </c>
      <c r="D166" s="31">
        <v>19809860</v>
      </c>
    </row>
    <row r="167" spans="2:4" x14ac:dyDescent="0.25">
      <c r="B167" t="s">
        <v>266</v>
      </c>
      <c r="C167" s="31">
        <v>958</v>
      </c>
      <c r="D167" s="31">
        <v>32605350</v>
      </c>
    </row>
    <row r="168" spans="2:4" x14ac:dyDescent="0.25">
      <c r="B168" t="s">
        <v>46</v>
      </c>
      <c r="C168" s="31">
        <v>5241</v>
      </c>
      <c r="D168" s="31">
        <v>282501269</v>
      </c>
    </row>
    <row r="169" spans="2:4" x14ac:dyDescent="0.25">
      <c r="B169" t="s">
        <v>47</v>
      </c>
      <c r="C169" s="31">
        <v>6812</v>
      </c>
      <c r="D169" s="31">
        <v>375958455</v>
      </c>
    </row>
    <row r="170" spans="2:4" x14ac:dyDescent="0.25">
      <c r="B170" t="s">
        <v>48</v>
      </c>
      <c r="C170" s="31">
        <v>7059</v>
      </c>
      <c r="D170" s="31">
        <v>377988761</v>
      </c>
    </row>
    <row r="171" spans="2:4" x14ac:dyDescent="0.25">
      <c r="B171" t="s">
        <v>49</v>
      </c>
      <c r="C171" s="31">
        <v>6460</v>
      </c>
      <c r="D171" s="31">
        <v>327564923</v>
      </c>
    </row>
    <row r="172" spans="2:4" x14ac:dyDescent="0.25">
      <c r="B172" t="s">
        <v>50</v>
      </c>
      <c r="C172" s="31">
        <v>3679</v>
      </c>
      <c r="D172" s="31">
        <v>170715023</v>
      </c>
    </row>
    <row r="173" spans="2:4" x14ac:dyDescent="0.25">
      <c r="B173" t="s">
        <v>51</v>
      </c>
      <c r="C173" s="31">
        <v>1983</v>
      </c>
      <c r="D173" s="31">
        <v>84318064</v>
      </c>
    </row>
    <row r="174" spans="2:4" x14ac:dyDescent="0.25">
      <c r="B174" t="s">
        <v>700</v>
      </c>
      <c r="C174" s="31">
        <v>1041</v>
      </c>
      <c r="D174" s="31">
        <v>40598215</v>
      </c>
    </row>
    <row r="175" spans="2:4" x14ac:dyDescent="0.25">
      <c r="B175" s="132" t="s">
        <v>703</v>
      </c>
      <c r="C175" s="31">
        <v>544</v>
      </c>
      <c r="D175" s="31">
        <v>18691405</v>
      </c>
    </row>
    <row r="176" spans="2:4" x14ac:dyDescent="0.25">
      <c r="B176" t="s">
        <v>371</v>
      </c>
      <c r="C176" s="31">
        <v>34781</v>
      </c>
      <c r="D176" s="31">
        <v>1742180882</v>
      </c>
    </row>
    <row r="177" spans="2:4" x14ac:dyDescent="0.25">
      <c r="B177" t="s">
        <v>704</v>
      </c>
      <c r="C177" s="31">
        <f>+SUM(C163:C175)</f>
        <v>34781</v>
      </c>
      <c r="D177" s="31">
        <f>+SUM(D163:D175)</f>
        <v>1742180882</v>
      </c>
    </row>
    <row r="180" spans="2:4" x14ac:dyDescent="0.25">
      <c r="B180" t="s">
        <v>486</v>
      </c>
    </row>
    <row r="182" spans="2:4" x14ac:dyDescent="0.25">
      <c r="B182" t="s">
        <v>699</v>
      </c>
      <c r="C182" s="31">
        <v>15</v>
      </c>
      <c r="D182" s="31">
        <v>250590</v>
      </c>
    </row>
    <row r="183" spans="2:4" x14ac:dyDescent="0.25">
      <c r="B183" t="s">
        <v>263</v>
      </c>
      <c r="C183" s="31">
        <v>12</v>
      </c>
      <c r="D183" s="31">
        <v>520813</v>
      </c>
    </row>
    <row r="184" spans="2:4" x14ac:dyDescent="0.25">
      <c r="B184" t="s">
        <v>264</v>
      </c>
      <c r="C184" s="31">
        <v>22</v>
      </c>
      <c r="D184" s="31">
        <v>965620</v>
      </c>
    </row>
    <row r="185" spans="2:4" x14ac:dyDescent="0.25">
      <c r="B185" t="s">
        <v>265</v>
      </c>
      <c r="C185" s="31">
        <v>71</v>
      </c>
      <c r="D185" s="31">
        <v>3207445</v>
      </c>
    </row>
    <row r="186" spans="2:4" x14ac:dyDescent="0.25">
      <c r="B186" t="s">
        <v>266</v>
      </c>
      <c r="C186" s="31">
        <v>124</v>
      </c>
      <c r="D186" s="31">
        <v>5689730</v>
      </c>
    </row>
    <row r="187" spans="2:4" x14ac:dyDescent="0.25">
      <c r="B187" t="s">
        <v>46</v>
      </c>
      <c r="C187" s="31">
        <v>785</v>
      </c>
      <c r="D187" s="31">
        <v>60163382</v>
      </c>
    </row>
    <row r="188" spans="2:4" x14ac:dyDescent="0.25">
      <c r="B188" t="s">
        <v>47</v>
      </c>
      <c r="C188" s="31">
        <v>1345</v>
      </c>
      <c r="D188" s="31">
        <v>110108205</v>
      </c>
    </row>
    <row r="189" spans="2:4" x14ac:dyDescent="0.25">
      <c r="B189" t="s">
        <v>48</v>
      </c>
      <c r="C189" s="31">
        <v>1097</v>
      </c>
      <c r="D189" s="31">
        <v>80340398</v>
      </c>
    </row>
    <row r="190" spans="2:4" x14ac:dyDescent="0.25">
      <c r="B190" t="s">
        <v>49</v>
      </c>
      <c r="C190" s="31">
        <v>1297</v>
      </c>
      <c r="D190" s="31">
        <v>77806042</v>
      </c>
    </row>
    <row r="191" spans="2:4" x14ac:dyDescent="0.25">
      <c r="B191" t="s">
        <v>50</v>
      </c>
      <c r="C191" s="31">
        <v>1635</v>
      </c>
      <c r="D191" s="31">
        <v>78524053</v>
      </c>
    </row>
    <row r="192" spans="2:4" x14ac:dyDescent="0.25">
      <c r="B192" t="s">
        <v>51</v>
      </c>
      <c r="C192" s="31">
        <v>1067</v>
      </c>
      <c r="D192" s="31">
        <v>41340924</v>
      </c>
    </row>
    <row r="193" spans="2:4" x14ac:dyDescent="0.25">
      <c r="B193" t="s">
        <v>700</v>
      </c>
      <c r="C193" s="31">
        <v>627</v>
      </c>
      <c r="D193" s="31">
        <v>23012986</v>
      </c>
    </row>
    <row r="194" spans="2:4" x14ac:dyDescent="0.25">
      <c r="B194" s="132" t="s">
        <v>703</v>
      </c>
      <c r="C194" s="31">
        <v>553</v>
      </c>
      <c r="D194" s="31">
        <v>16568610</v>
      </c>
    </row>
    <row r="195" spans="2:4" x14ac:dyDescent="0.25">
      <c r="B195" t="s">
        <v>371</v>
      </c>
      <c r="C195" s="31">
        <v>8650</v>
      </c>
      <c r="D195" s="31">
        <v>498498798</v>
      </c>
    </row>
    <row r="196" spans="2:4" x14ac:dyDescent="0.25">
      <c r="B196" t="s">
        <v>704</v>
      </c>
      <c r="C196" s="31">
        <f>+SUM(C182:C194)</f>
        <v>8650</v>
      </c>
      <c r="D196" s="31">
        <f>+SUM(D182:D194)</f>
        <v>498498798</v>
      </c>
    </row>
  </sheetData>
  <hyperlinks>
    <hyperlink ref="A1" location="TOC!A1" display="TOC" xr:uid="{00000000-0004-0000-1100-000000000000}"/>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X94"/>
  <sheetViews>
    <sheetView workbookViewId="0">
      <selection activeCell="M5" sqref="M5"/>
    </sheetView>
  </sheetViews>
  <sheetFormatPr defaultRowHeight="15" x14ac:dyDescent="0.25"/>
  <cols>
    <col min="5" max="5" width="9.5703125" bestFit="1" customWidth="1"/>
    <col min="6" max="11" width="10.5703125" bestFit="1" customWidth="1"/>
    <col min="12" max="12" width="11.5703125" bestFit="1" customWidth="1"/>
  </cols>
  <sheetData>
    <row r="1" spans="1:14" x14ac:dyDescent="0.25">
      <c r="A1" s="1" t="s">
        <v>0</v>
      </c>
    </row>
    <row r="4" spans="1:14" x14ac:dyDescent="0.25">
      <c r="B4" t="s">
        <v>570</v>
      </c>
      <c r="C4" t="s">
        <v>536</v>
      </c>
      <c r="E4" s="7" t="s">
        <v>537</v>
      </c>
      <c r="F4" s="7" t="s">
        <v>538</v>
      </c>
      <c r="G4" s="7" t="s">
        <v>539</v>
      </c>
      <c r="H4" s="7" t="s">
        <v>540</v>
      </c>
      <c r="I4" s="7" t="s">
        <v>541</v>
      </c>
      <c r="J4" s="7" t="s">
        <v>542</v>
      </c>
      <c r="K4" s="7" t="s">
        <v>543</v>
      </c>
      <c r="L4" s="7" t="s">
        <v>572</v>
      </c>
      <c r="M4" s="7" t="s">
        <v>573</v>
      </c>
    </row>
    <row r="5" spans="1:14" x14ac:dyDescent="0.25">
      <c r="B5" t="s">
        <v>571</v>
      </c>
      <c r="C5" t="s">
        <v>547</v>
      </c>
      <c r="E5" s="30">
        <f>+SUM(E31:E40)</f>
        <v>8956</v>
      </c>
      <c r="F5" s="30">
        <f t="shared" ref="F5:K5" si="0">+SUM(F31:F40)</f>
        <v>44703</v>
      </c>
      <c r="G5" s="30">
        <f t="shared" si="0"/>
        <v>48633</v>
      </c>
      <c r="H5" s="30">
        <f t="shared" si="0"/>
        <v>45207</v>
      </c>
      <c r="I5" s="30">
        <f t="shared" si="0"/>
        <v>49433</v>
      </c>
      <c r="J5" s="30">
        <f t="shared" si="0"/>
        <v>48544</v>
      </c>
      <c r="K5" s="30">
        <f t="shared" si="0"/>
        <v>59435</v>
      </c>
      <c r="L5" s="30">
        <f>+SUM(E5:K5)</f>
        <v>304911</v>
      </c>
      <c r="M5" s="30">
        <v>643433</v>
      </c>
      <c r="N5" t="s">
        <v>574</v>
      </c>
    </row>
    <row r="9" spans="1:14" x14ac:dyDescent="0.25">
      <c r="B9">
        <v>2007</v>
      </c>
      <c r="C9" t="s">
        <v>546</v>
      </c>
      <c r="E9" s="30">
        <v>6125</v>
      </c>
      <c r="F9" s="30">
        <v>4294</v>
      </c>
      <c r="G9" s="30">
        <v>4356</v>
      </c>
      <c r="H9" s="30">
        <v>4632</v>
      </c>
      <c r="I9" s="30">
        <v>5182</v>
      </c>
      <c r="J9" s="30">
        <v>5925</v>
      </c>
      <c r="K9" s="30">
        <v>6539</v>
      </c>
    </row>
    <row r="10" spans="1:14" x14ac:dyDescent="0.25">
      <c r="B10">
        <v>2008</v>
      </c>
      <c r="C10" t="s">
        <v>546</v>
      </c>
      <c r="E10" s="30">
        <v>6138</v>
      </c>
      <c r="F10" s="30">
        <v>4358</v>
      </c>
      <c r="G10" s="30">
        <v>4518</v>
      </c>
      <c r="H10" s="30">
        <v>4970</v>
      </c>
      <c r="I10" s="30">
        <v>5587</v>
      </c>
      <c r="J10" s="30">
        <v>6472</v>
      </c>
      <c r="K10" s="30">
        <v>6864</v>
      </c>
    </row>
    <row r="11" spans="1:14" x14ac:dyDescent="0.25">
      <c r="B11">
        <v>2009</v>
      </c>
      <c r="C11" t="s">
        <v>546</v>
      </c>
      <c r="E11" s="30">
        <v>6519</v>
      </c>
      <c r="F11" s="30">
        <v>4378</v>
      </c>
      <c r="G11" s="30">
        <v>4680</v>
      </c>
      <c r="H11" s="30">
        <v>4982</v>
      </c>
      <c r="I11" s="30">
        <v>5641</v>
      </c>
      <c r="J11" s="30">
        <v>6574</v>
      </c>
      <c r="K11" s="30">
        <v>7013</v>
      </c>
    </row>
    <row r="12" spans="1:14" x14ac:dyDescent="0.25">
      <c r="B12">
        <v>2010</v>
      </c>
      <c r="C12" t="s">
        <v>546</v>
      </c>
      <c r="E12" s="30">
        <v>6806</v>
      </c>
      <c r="F12" s="30">
        <v>4460</v>
      </c>
      <c r="G12" s="30">
        <v>4760</v>
      </c>
      <c r="H12" s="30">
        <v>5153</v>
      </c>
      <c r="I12" s="30">
        <v>5819</v>
      </c>
      <c r="J12" s="30">
        <v>6738</v>
      </c>
      <c r="K12" s="30">
        <v>7076</v>
      </c>
    </row>
    <row r="13" spans="1:14" x14ac:dyDescent="0.25">
      <c r="B13">
        <v>2011</v>
      </c>
      <c r="C13" t="s">
        <v>546</v>
      </c>
      <c r="E13" s="30">
        <v>6442</v>
      </c>
      <c r="F13" s="30">
        <v>4508</v>
      </c>
      <c r="G13" s="30">
        <v>4739</v>
      </c>
      <c r="H13" s="30">
        <v>4927</v>
      </c>
      <c r="I13" s="30">
        <v>5606</v>
      </c>
      <c r="J13" s="30">
        <v>6500</v>
      </c>
      <c r="K13" s="30">
        <v>6741</v>
      </c>
    </row>
    <row r="14" spans="1:14" x14ac:dyDescent="0.25">
      <c r="B14">
        <v>2012</v>
      </c>
      <c r="C14" t="s">
        <v>546</v>
      </c>
      <c r="E14" s="30">
        <v>6104</v>
      </c>
      <c r="F14" s="30">
        <v>4442</v>
      </c>
      <c r="G14" s="30">
        <v>4679</v>
      </c>
      <c r="H14" s="30">
        <v>5037</v>
      </c>
      <c r="I14" s="30">
        <v>5722</v>
      </c>
      <c r="J14" s="30">
        <v>6587</v>
      </c>
      <c r="K14" s="30">
        <v>6700</v>
      </c>
    </row>
    <row r="15" spans="1:14" x14ac:dyDescent="0.25">
      <c r="B15">
        <v>2013</v>
      </c>
      <c r="C15" t="s">
        <v>546</v>
      </c>
      <c r="E15" s="30">
        <v>6098</v>
      </c>
      <c r="F15" s="30">
        <v>4537</v>
      </c>
      <c r="G15" s="30">
        <v>4758</v>
      </c>
      <c r="H15" s="30">
        <v>5127</v>
      </c>
      <c r="I15" s="30">
        <v>5651</v>
      </c>
      <c r="J15" s="30">
        <v>6692</v>
      </c>
      <c r="K15" s="30">
        <v>6686</v>
      </c>
    </row>
    <row r="16" spans="1:14" x14ac:dyDescent="0.25">
      <c r="B16">
        <v>2014</v>
      </c>
      <c r="C16" t="s">
        <v>546</v>
      </c>
      <c r="E16" s="30">
        <v>5923</v>
      </c>
      <c r="F16" s="30">
        <v>4680</v>
      </c>
      <c r="G16" s="30">
        <v>4782</v>
      </c>
      <c r="H16" s="30">
        <v>5041</v>
      </c>
      <c r="I16" s="30">
        <v>5643</v>
      </c>
      <c r="J16" s="30">
        <v>6680</v>
      </c>
      <c r="K16" s="30">
        <v>6720</v>
      </c>
    </row>
    <row r="17" spans="2:12" x14ac:dyDescent="0.25">
      <c r="B17">
        <v>2015</v>
      </c>
      <c r="C17" t="s">
        <v>546</v>
      </c>
      <c r="E17" s="30">
        <v>6024</v>
      </c>
      <c r="F17" s="30">
        <v>5028</v>
      </c>
      <c r="G17" s="30">
        <v>5131</v>
      </c>
      <c r="H17" s="30">
        <v>5625</v>
      </c>
      <c r="I17" s="30">
        <v>6227</v>
      </c>
      <c r="J17" s="30">
        <v>7503</v>
      </c>
      <c r="K17" s="30">
        <v>7081</v>
      </c>
    </row>
    <row r="18" spans="2:12" x14ac:dyDescent="0.25">
      <c r="B18">
        <v>2016</v>
      </c>
      <c r="C18" t="s">
        <v>546</v>
      </c>
      <c r="E18" s="30">
        <v>5942</v>
      </c>
      <c r="F18" s="30">
        <v>5130</v>
      </c>
      <c r="G18" s="30">
        <v>5282</v>
      </c>
      <c r="H18" s="30">
        <v>5728</v>
      </c>
      <c r="I18" s="30">
        <v>6361</v>
      </c>
      <c r="J18" s="30">
        <v>7565</v>
      </c>
      <c r="K18" s="30">
        <v>7307</v>
      </c>
    </row>
    <row r="19" spans="2:12" x14ac:dyDescent="0.25">
      <c r="E19" s="30"/>
      <c r="F19" s="30"/>
      <c r="G19" s="30"/>
      <c r="H19" s="30"/>
      <c r="I19" s="30"/>
      <c r="J19" s="30"/>
      <c r="K19" s="30"/>
    </row>
    <row r="20" spans="2:12" x14ac:dyDescent="0.25">
      <c r="B20">
        <v>2016</v>
      </c>
      <c r="C20" t="s">
        <v>545</v>
      </c>
      <c r="E20" s="30">
        <v>541</v>
      </c>
      <c r="F20" s="30">
        <v>1053</v>
      </c>
      <c r="G20" s="30">
        <v>1641</v>
      </c>
      <c r="H20" s="30">
        <v>2392</v>
      </c>
      <c r="I20" s="30">
        <v>3443</v>
      </c>
      <c r="J20" s="30">
        <v>5223</v>
      </c>
      <c r="K20" s="30">
        <v>5744</v>
      </c>
    </row>
    <row r="21" spans="2:12" x14ac:dyDescent="0.25">
      <c r="B21">
        <v>2015</v>
      </c>
      <c r="C21" t="s">
        <v>549</v>
      </c>
      <c r="E21" s="30">
        <v>634</v>
      </c>
      <c r="F21" s="30">
        <v>1034</v>
      </c>
      <c r="G21" s="30">
        <v>1591</v>
      </c>
      <c r="H21" s="30">
        <v>2313</v>
      </c>
      <c r="I21" s="30">
        <v>3264</v>
      </c>
      <c r="J21" s="30">
        <v>5026</v>
      </c>
      <c r="K21" s="30">
        <v>5370</v>
      </c>
    </row>
    <row r="22" spans="2:12" x14ac:dyDescent="0.25">
      <c r="B22">
        <v>2007</v>
      </c>
      <c r="C22" t="s">
        <v>552</v>
      </c>
      <c r="E22" s="30">
        <v>601</v>
      </c>
      <c r="F22" s="30">
        <v>753</v>
      </c>
      <c r="G22" s="30">
        <v>1222</v>
      </c>
      <c r="H22" s="30">
        <v>1801</v>
      </c>
      <c r="I22" s="30">
        <v>2624</v>
      </c>
      <c r="J22" s="30">
        <v>3917</v>
      </c>
      <c r="K22" s="30">
        <v>5115</v>
      </c>
    </row>
    <row r="23" spans="2:12" x14ac:dyDescent="0.25">
      <c r="B23">
        <v>2008</v>
      </c>
      <c r="C23" t="s">
        <v>552</v>
      </c>
      <c r="E23" s="30">
        <v>506</v>
      </c>
      <c r="F23" s="30">
        <v>777</v>
      </c>
      <c r="G23" s="30">
        <v>1306</v>
      </c>
      <c r="H23" s="30">
        <v>1966</v>
      </c>
      <c r="I23" s="30">
        <v>2882</v>
      </c>
      <c r="J23" s="30">
        <v>4364</v>
      </c>
      <c r="K23" s="30">
        <v>5433</v>
      </c>
    </row>
    <row r="24" spans="2:12" x14ac:dyDescent="0.25">
      <c r="B24">
        <v>2009</v>
      </c>
      <c r="C24" t="s">
        <v>552</v>
      </c>
      <c r="E24" s="30">
        <v>606</v>
      </c>
      <c r="F24" s="30">
        <v>830</v>
      </c>
      <c r="G24" s="30">
        <v>1360</v>
      </c>
      <c r="H24" s="30">
        <v>1988</v>
      </c>
      <c r="I24" s="30">
        <v>2906</v>
      </c>
      <c r="J24" s="30">
        <v>4432</v>
      </c>
      <c r="K24" s="30">
        <v>5569</v>
      </c>
    </row>
    <row r="25" spans="2:12" x14ac:dyDescent="0.25">
      <c r="B25">
        <v>2010</v>
      </c>
      <c r="C25" t="s">
        <v>552</v>
      </c>
      <c r="E25" s="30">
        <v>586</v>
      </c>
      <c r="F25" s="30">
        <v>829</v>
      </c>
      <c r="G25" s="30">
        <v>1377</v>
      </c>
      <c r="H25" s="30">
        <v>2059</v>
      </c>
      <c r="I25" s="30">
        <v>3043</v>
      </c>
      <c r="J25" s="30">
        <v>4577</v>
      </c>
      <c r="K25" s="30">
        <v>5572</v>
      </c>
    </row>
    <row r="26" spans="2:12" x14ac:dyDescent="0.25">
      <c r="B26">
        <v>2011</v>
      </c>
      <c r="C26" t="s">
        <v>552</v>
      </c>
      <c r="E26" s="30">
        <v>517</v>
      </c>
      <c r="F26" s="30">
        <v>782</v>
      </c>
      <c r="G26" s="30">
        <v>1291</v>
      </c>
      <c r="H26" s="30">
        <v>1856</v>
      </c>
      <c r="I26" s="30">
        <v>2815</v>
      </c>
      <c r="J26" s="30">
        <v>4146</v>
      </c>
      <c r="K26" s="30">
        <v>5130</v>
      </c>
    </row>
    <row r="27" spans="2:12" x14ac:dyDescent="0.25">
      <c r="B27">
        <v>2012</v>
      </c>
      <c r="C27" t="s">
        <v>552</v>
      </c>
      <c r="E27" s="30">
        <v>541</v>
      </c>
      <c r="F27" s="30">
        <v>747</v>
      </c>
      <c r="G27" s="30">
        <v>1267</v>
      </c>
      <c r="H27" s="30">
        <v>1860</v>
      </c>
      <c r="I27" s="30">
        <v>2733</v>
      </c>
      <c r="J27" s="30">
        <v>4228</v>
      </c>
      <c r="K27" s="30">
        <v>5026</v>
      </c>
    </row>
    <row r="28" spans="2:12" x14ac:dyDescent="0.25">
      <c r="B28">
        <v>2013</v>
      </c>
      <c r="C28" t="s">
        <v>552</v>
      </c>
      <c r="E28" s="30">
        <v>540</v>
      </c>
      <c r="F28" s="30">
        <v>774</v>
      </c>
      <c r="G28" s="30">
        <v>1304</v>
      </c>
      <c r="H28" s="30">
        <v>1911</v>
      </c>
      <c r="I28" s="30">
        <v>2806</v>
      </c>
      <c r="J28" s="30">
        <v>4337</v>
      </c>
      <c r="K28" s="30">
        <v>4954</v>
      </c>
    </row>
    <row r="29" spans="2:12" x14ac:dyDescent="0.25">
      <c r="B29">
        <v>2014</v>
      </c>
      <c r="C29" t="s">
        <v>552</v>
      </c>
      <c r="E29" s="30">
        <v>530</v>
      </c>
      <c r="F29" s="30">
        <v>837</v>
      </c>
      <c r="G29" s="30">
        <v>1340</v>
      </c>
      <c r="H29" s="30">
        <v>1890</v>
      </c>
      <c r="I29" s="30">
        <v>2791</v>
      </c>
      <c r="J29" s="30">
        <v>4295</v>
      </c>
      <c r="K29" s="30">
        <v>4975</v>
      </c>
    </row>
    <row r="30" spans="2:12" x14ac:dyDescent="0.25">
      <c r="E30" s="30"/>
      <c r="F30" s="30"/>
      <c r="G30" s="30"/>
      <c r="H30" s="30"/>
      <c r="I30" s="30"/>
      <c r="J30" s="30"/>
      <c r="K30" s="30"/>
    </row>
    <row r="31" spans="2:12" x14ac:dyDescent="0.25">
      <c r="B31">
        <v>2016</v>
      </c>
      <c r="C31" t="s">
        <v>547</v>
      </c>
      <c r="E31" s="30">
        <v>1383</v>
      </c>
      <c r="F31" s="30">
        <v>4840</v>
      </c>
      <c r="G31" s="30">
        <v>5571</v>
      </c>
      <c r="H31" s="30">
        <v>5140</v>
      </c>
      <c r="I31" s="30">
        <v>4741</v>
      </c>
      <c r="J31" s="30">
        <v>5599</v>
      </c>
      <c r="K31" s="30">
        <v>5057</v>
      </c>
      <c r="L31" s="30">
        <f t="shared" ref="L31:L40" si="1">+SUM(E31:K31)</f>
        <v>32331</v>
      </c>
    </row>
    <row r="32" spans="2:12" x14ac:dyDescent="0.25">
      <c r="B32">
        <v>2015</v>
      </c>
      <c r="C32" t="s">
        <v>550</v>
      </c>
      <c r="E32" s="30">
        <v>1510</v>
      </c>
      <c r="F32" s="30">
        <v>5240</v>
      </c>
      <c r="G32" s="30">
        <v>5908</v>
      </c>
      <c r="H32" s="30">
        <v>5277</v>
      </c>
      <c r="I32" s="30">
        <v>5020</v>
      </c>
      <c r="J32" s="30">
        <v>5534</v>
      </c>
      <c r="K32" s="30">
        <v>5168</v>
      </c>
      <c r="L32" s="30">
        <f t="shared" si="1"/>
        <v>33657</v>
      </c>
    </row>
    <row r="33" spans="2:16" x14ac:dyDescent="0.25">
      <c r="B33">
        <v>2007</v>
      </c>
      <c r="C33" t="s">
        <v>553</v>
      </c>
      <c r="E33" s="30">
        <v>648</v>
      </c>
      <c r="F33" s="30">
        <v>3943</v>
      </c>
      <c r="G33" s="30">
        <v>3536</v>
      </c>
      <c r="H33" s="30">
        <v>4059</v>
      </c>
      <c r="I33" s="30">
        <v>3738</v>
      </c>
      <c r="J33" s="30">
        <v>3606</v>
      </c>
      <c r="K33" s="30">
        <v>4467</v>
      </c>
      <c r="L33" s="30">
        <f t="shared" si="1"/>
        <v>23997</v>
      </c>
    </row>
    <row r="34" spans="2:16" x14ac:dyDescent="0.25">
      <c r="B34">
        <v>2008</v>
      </c>
      <c r="C34" t="s">
        <v>553</v>
      </c>
      <c r="E34" s="30">
        <v>727</v>
      </c>
      <c r="F34" s="30">
        <v>3620</v>
      </c>
      <c r="G34" s="30">
        <v>3371</v>
      </c>
      <c r="H34" s="30">
        <v>3652</v>
      </c>
      <c r="I34" s="30">
        <v>3765</v>
      </c>
      <c r="J34" s="30">
        <v>3458</v>
      </c>
      <c r="K34" s="30">
        <v>4883</v>
      </c>
      <c r="L34" s="30">
        <f t="shared" si="1"/>
        <v>23476</v>
      </c>
    </row>
    <row r="35" spans="2:16" x14ac:dyDescent="0.25">
      <c r="B35">
        <v>2009</v>
      </c>
      <c r="C35" t="s">
        <v>553</v>
      </c>
      <c r="E35" s="30">
        <v>680</v>
      </c>
      <c r="F35" s="30">
        <v>3796</v>
      </c>
      <c r="G35" s="30">
        <v>3598</v>
      </c>
      <c r="H35" s="30">
        <v>3681</v>
      </c>
      <c r="I35" s="30">
        <v>4157</v>
      </c>
      <c r="J35" s="30">
        <v>3977</v>
      </c>
      <c r="K35" s="30">
        <v>5801</v>
      </c>
      <c r="L35" s="30">
        <f t="shared" si="1"/>
        <v>25690</v>
      </c>
    </row>
    <row r="36" spans="2:16" x14ac:dyDescent="0.25">
      <c r="B36">
        <v>2010</v>
      </c>
      <c r="C36" t="s">
        <v>553</v>
      </c>
      <c r="E36" s="30">
        <v>878</v>
      </c>
      <c r="F36" s="30">
        <v>4172</v>
      </c>
      <c r="G36" s="30">
        <v>4322</v>
      </c>
      <c r="H36" s="30">
        <v>4208</v>
      </c>
      <c r="I36" s="30">
        <v>5596</v>
      </c>
      <c r="J36" s="30">
        <v>5322</v>
      </c>
      <c r="K36" s="30">
        <v>7092</v>
      </c>
      <c r="L36" s="30">
        <f t="shared" si="1"/>
        <v>31590</v>
      </c>
    </row>
    <row r="37" spans="2:16" x14ac:dyDescent="0.25">
      <c r="B37">
        <v>2011</v>
      </c>
      <c r="C37" t="s">
        <v>553</v>
      </c>
      <c r="E37" s="30">
        <v>713</v>
      </c>
      <c r="F37" s="30">
        <v>4322</v>
      </c>
      <c r="G37" s="30">
        <v>5128</v>
      </c>
      <c r="H37" s="30">
        <v>4607</v>
      </c>
      <c r="I37" s="30">
        <v>5993</v>
      </c>
      <c r="J37" s="30">
        <v>5243</v>
      </c>
      <c r="K37" s="30">
        <v>7572</v>
      </c>
      <c r="L37" s="30">
        <f t="shared" si="1"/>
        <v>33578</v>
      </c>
    </row>
    <row r="38" spans="2:16" x14ac:dyDescent="0.25">
      <c r="B38">
        <v>2012</v>
      </c>
      <c r="C38" t="s">
        <v>553</v>
      </c>
      <c r="E38" s="30">
        <v>763</v>
      </c>
      <c r="F38" s="30">
        <v>4688</v>
      </c>
      <c r="G38" s="30">
        <v>5628</v>
      </c>
      <c r="H38" s="30">
        <v>4735</v>
      </c>
      <c r="I38" s="30">
        <v>5746</v>
      </c>
      <c r="J38" s="30">
        <v>5163</v>
      </c>
      <c r="K38" s="30">
        <v>6726</v>
      </c>
      <c r="L38" s="30">
        <f t="shared" si="1"/>
        <v>33449</v>
      </c>
    </row>
    <row r="39" spans="2:16" x14ac:dyDescent="0.25">
      <c r="B39">
        <v>2013</v>
      </c>
      <c r="C39" t="s">
        <v>553</v>
      </c>
      <c r="E39" s="30">
        <v>774</v>
      </c>
      <c r="F39" s="30">
        <v>5053</v>
      </c>
      <c r="G39" s="30">
        <v>5864</v>
      </c>
      <c r="H39" s="30">
        <v>4958</v>
      </c>
      <c r="I39" s="30">
        <v>5664</v>
      </c>
      <c r="J39" s="30">
        <v>5557</v>
      </c>
      <c r="K39" s="30">
        <v>6861</v>
      </c>
      <c r="L39" s="30">
        <f t="shared" si="1"/>
        <v>34731</v>
      </c>
    </row>
    <row r="40" spans="2:16" x14ac:dyDescent="0.25">
      <c r="B40">
        <v>2014</v>
      </c>
      <c r="C40" t="s">
        <v>553</v>
      </c>
      <c r="E40" s="30">
        <v>880</v>
      </c>
      <c r="F40" s="30">
        <v>5029</v>
      </c>
      <c r="G40" s="30">
        <v>5707</v>
      </c>
      <c r="H40" s="30">
        <v>4890</v>
      </c>
      <c r="I40" s="30">
        <v>5013</v>
      </c>
      <c r="J40" s="30">
        <v>5085</v>
      </c>
      <c r="K40" s="30">
        <v>5808</v>
      </c>
      <c r="L40" s="30">
        <f t="shared" si="1"/>
        <v>32412</v>
      </c>
    </row>
    <row r="42" spans="2:16" x14ac:dyDescent="0.25">
      <c r="L42" s="31">
        <f>+SUM(L31:L40)</f>
        <v>304911</v>
      </c>
    </row>
    <row r="48" spans="2:16" x14ac:dyDescent="0.25">
      <c r="P48" t="s">
        <v>530</v>
      </c>
    </row>
    <row r="49" spans="16:24" x14ac:dyDescent="0.25">
      <c r="P49" t="s">
        <v>531</v>
      </c>
      <c r="R49" t="s">
        <v>532</v>
      </c>
      <c r="S49" t="s">
        <v>533</v>
      </c>
    </row>
    <row r="50" spans="16:24" x14ac:dyDescent="0.25">
      <c r="T50" t="s">
        <v>534</v>
      </c>
      <c r="U50" t="s">
        <v>535</v>
      </c>
    </row>
    <row r="51" spans="16:24" x14ac:dyDescent="0.25">
      <c r="P51" t="s">
        <v>536</v>
      </c>
      <c r="R51" t="s">
        <v>537</v>
      </c>
      <c r="S51" t="s">
        <v>538</v>
      </c>
      <c r="T51" t="s">
        <v>539</v>
      </c>
      <c r="U51" t="s">
        <v>540</v>
      </c>
      <c r="V51" t="s">
        <v>541</v>
      </c>
      <c r="W51" t="s">
        <v>542</v>
      </c>
      <c r="X51" t="s">
        <v>543</v>
      </c>
    </row>
    <row r="52" spans="16:24" x14ac:dyDescent="0.25">
      <c r="P52" t="s">
        <v>544</v>
      </c>
    </row>
    <row r="53" spans="16:24" x14ac:dyDescent="0.25">
      <c r="P53" t="s">
        <v>545</v>
      </c>
      <c r="R53">
        <v>541</v>
      </c>
      <c r="S53">
        <v>1053</v>
      </c>
      <c r="T53">
        <v>1641</v>
      </c>
      <c r="U53">
        <v>2392</v>
      </c>
      <c r="V53">
        <v>3443</v>
      </c>
      <c r="W53">
        <v>5223</v>
      </c>
      <c r="X53">
        <v>5744</v>
      </c>
    </row>
    <row r="54" spans="16:24" x14ac:dyDescent="0.25">
      <c r="P54" t="s">
        <v>546</v>
      </c>
      <c r="R54">
        <v>5942</v>
      </c>
      <c r="S54">
        <v>5130</v>
      </c>
      <c r="T54">
        <v>5282</v>
      </c>
      <c r="U54">
        <v>5728</v>
      </c>
      <c r="V54">
        <v>6361</v>
      </c>
      <c r="W54">
        <v>7565</v>
      </c>
      <c r="X54">
        <v>7307</v>
      </c>
    </row>
    <row r="55" spans="16:24" x14ac:dyDescent="0.25">
      <c r="P55" t="s">
        <v>547</v>
      </c>
      <c r="R55">
        <v>1383</v>
      </c>
      <c r="S55">
        <v>4840</v>
      </c>
      <c r="T55">
        <v>5571</v>
      </c>
      <c r="U55">
        <v>5140</v>
      </c>
      <c r="V55">
        <v>4741</v>
      </c>
      <c r="W55">
        <v>5599</v>
      </c>
      <c r="X55">
        <v>5057</v>
      </c>
    </row>
    <row r="56" spans="16:24" x14ac:dyDescent="0.25">
      <c r="P56" t="s">
        <v>548</v>
      </c>
    </row>
    <row r="57" spans="16:24" x14ac:dyDescent="0.25">
      <c r="P57" t="s">
        <v>549</v>
      </c>
      <c r="R57">
        <v>634</v>
      </c>
      <c r="S57">
        <v>1034</v>
      </c>
      <c r="T57">
        <v>1591</v>
      </c>
      <c r="U57">
        <v>2313</v>
      </c>
      <c r="V57">
        <v>3264</v>
      </c>
      <c r="W57">
        <v>5026</v>
      </c>
      <c r="X57">
        <v>5370</v>
      </c>
    </row>
    <row r="58" spans="16:24" x14ac:dyDescent="0.25">
      <c r="P58" t="s">
        <v>546</v>
      </c>
      <c r="R58">
        <v>6024</v>
      </c>
      <c r="S58">
        <v>5028</v>
      </c>
      <c r="T58">
        <v>5131</v>
      </c>
      <c r="U58">
        <v>5625</v>
      </c>
      <c r="V58">
        <v>6227</v>
      </c>
      <c r="W58">
        <v>7503</v>
      </c>
      <c r="X58">
        <v>7081</v>
      </c>
    </row>
    <row r="59" spans="16:24" x14ac:dyDescent="0.25">
      <c r="P59" t="s">
        <v>550</v>
      </c>
      <c r="R59">
        <v>1510</v>
      </c>
      <c r="S59">
        <v>5240</v>
      </c>
      <c r="T59">
        <v>5908</v>
      </c>
      <c r="U59">
        <v>5277</v>
      </c>
      <c r="V59">
        <v>5020</v>
      </c>
      <c r="W59">
        <v>5534</v>
      </c>
      <c r="X59">
        <v>5168</v>
      </c>
    </row>
    <row r="60" spans="16:24" x14ac:dyDescent="0.25">
      <c r="P60" t="s">
        <v>551</v>
      </c>
    </row>
    <row r="61" spans="16:24" x14ac:dyDescent="0.25">
      <c r="P61" t="s">
        <v>552</v>
      </c>
      <c r="R61">
        <v>530</v>
      </c>
      <c r="S61">
        <v>837</v>
      </c>
      <c r="T61">
        <v>1340</v>
      </c>
      <c r="U61">
        <v>1890</v>
      </c>
      <c r="V61">
        <v>2791</v>
      </c>
      <c r="W61">
        <v>4295</v>
      </c>
      <c r="X61">
        <v>4975</v>
      </c>
    </row>
    <row r="62" spans="16:24" x14ac:dyDescent="0.25">
      <c r="P62" t="s">
        <v>546</v>
      </c>
      <c r="R62">
        <v>5923</v>
      </c>
      <c r="S62">
        <v>4680</v>
      </c>
      <c r="T62">
        <v>4782</v>
      </c>
      <c r="U62">
        <v>5041</v>
      </c>
      <c r="V62">
        <v>5643</v>
      </c>
      <c r="W62">
        <v>6680</v>
      </c>
      <c r="X62">
        <v>6720</v>
      </c>
    </row>
    <row r="63" spans="16:24" x14ac:dyDescent="0.25">
      <c r="P63" t="s">
        <v>553</v>
      </c>
      <c r="R63">
        <v>880</v>
      </c>
      <c r="S63">
        <v>5029</v>
      </c>
      <c r="T63">
        <v>5707</v>
      </c>
      <c r="U63">
        <v>4890</v>
      </c>
      <c r="V63">
        <v>5013</v>
      </c>
      <c r="W63">
        <v>5085</v>
      </c>
      <c r="X63">
        <v>5808</v>
      </c>
    </row>
    <row r="64" spans="16:24" x14ac:dyDescent="0.25">
      <c r="P64" t="s">
        <v>554</v>
      </c>
    </row>
    <row r="65" spans="16:24" x14ac:dyDescent="0.25">
      <c r="P65" t="s">
        <v>552</v>
      </c>
      <c r="R65">
        <v>540</v>
      </c>
      <c r="S65">
        <v>774</v>
      </c>
      <c r="T65">
        <v>1304</v>
      </c>
      <c r="U65">
        <v>1911</v>
      </c>
      <c r="V65">
        <v>2806</v>
      </c>
      <c r="W65">
        <v>4337</v>
      </c>
      <c r="X65">
        <v>4954</v>
      </c>
    </row>
    <row r="66" spans="16:24" x14ac:dyDescent="0.25">
      <c r="P66" t="s">
        <v>546</v>
      </c>
      <c r="R66">
        <v>6098</v>
      </c>
      <c r="S66">
        <v>4537</v>
      </c>
      <c r="T66">
        <v>4758</v>
      </c>
      <c r="U66">
        <v>5127</v>
      </c>
      <c r="V66">
        <v>5651</v>
      </c>
      <c r="W66">
        <v>6692</v>
      </c>
      <c r="X66">
        <v>6686</v>
      </c>
    </row>
    <row r="67" spans="16:24" x14ac:dyDescent="0.25">
      <c r="P67" t="s">
        <v>553</v>
      </c>
      <c r="R67">
        <v>774</v>
      </c>
      <c r="S67">
        <v>5053</v>
      </c>
      <c r="T67">
        <v>5864</v>
      </c>
      <c r="U67">
        <v>4958</v>
      </c>
      <c r="V67">
        <v>5664</v>
      </c>
      <c r="W67">
        <v>5557</v>
      </c>
      <c r="X67">
        <v>6861</v>
      </c>
    </row>
    <row r="68" spans="16:24" x14ac:dyDescent="0.25">
      <c r="P68" t="s">
        <v>555</v>
      </c>
    </row>
    <row r="69" spans="16:24" x14ac:dyDescent="0.25">
      <c r="P69" t="s">
        <v>552</v>
      </c>
      <c r="R69">
        <v>541</v>
      </c>
      <c r="S69">
        <v>747</v>
      </c>
      <c r="T69">
        <v>1267</v>
      </c>
      <c r="U69">
        <v>1860</v>
      </c>
      <c r="V69">
        <v>2733</v>
      </c>
      <c r="W69">
        <v>4228</v>
      </c>
      <c r="X69">
        <v>5026</v>
      </c>
    </row>
    <row r="70" spans="16:24" x14ac:dyDescent="0.25">
      <c r="P70" t="s">
        <v>546</v>
      </c>
      <c r="R70">
        <v>6104</v>
      </c>
      <c r="S70">
        <v>4442</v>
      </c>
      <c r="T70">
        <v>4679</v>
      </c>
      <c r="U70">
        <v>5037</v>
      </c>
      <c r="V70">
        <v>5722</v>
      </c>
      <c r="W70">
        <v>6587</v>
      </c>
      <c r="X70">
        <v>6700</v>
      </c>
    </row>
    <row r="71" spans="16:24" x14ac:dyDescent="0.25">
      <c r="P71" t="s">
        <v>553</v>
      </c>
      <c r="R71">
        <v>763</v>
      </c>
      <c r="S71">
        <v>4688</v>
      </c>
      <c r="T71">
        <v>5628</v>
      </c>
      <c r="U71">
        <v>4735</v>
      </c>
      <c r="V71">
        <v>5746</v>
      </c>
      <c r="W71">
        <v>5163</v>
      </c>
      <c r="X71">
        <v>6726</v>
      </c>
    </row>
    <row r="72" spans="16:24" x14ac:dyDescent="0.25">
      <c r="P72" t="s">
        <v>556</v>
      </c>
    </row>
    <row r="73" spans="16:24" x14ac:dyDescent="0.25">
      <c r="P73" t="s">
        <v>552</v>
      </c>
      <c r="R73">
        <v>517</v>
      </c>
      <c r="S73">
        <v>782</v>
      </c>
      <c r="T73">
        <v>1291</v>
      </c>
      <c r="U73">
        <v>1856</v>
      </c>
      <c r="V73">
        <v>2815</v>
      </c>
      <c r="W73">
        <v>4146</v>
      </c>
      <c r="X73">
        <v>5130</v>
      </c>
    </row>
    <row r="74" spans="16:24" x14ac:dyDescent="0.25">
      <c r="P74" t="s">
        <v>546</v>
      </c>
      <c r="R74">
        <v>6442</v>
      </c>
      <c r="S74">
        <v>4508</v>
      </c>
      <c r="T74">
        <v>4739</v>
      </c>
      <c r="U74">
        <v>4927</v>
      </c>
      <c r="V74">
        <v>5606</v>
      </c>
      <c r="W74">
        <v>6500</v>
      </c>
      <c r="X74">
        <v>6741</v>
      </c>
    </row>
    <row r="75" spans="16:24" x14ac:dyDescent="0.25">
      <c r="P75" t="s">
        <v>553</v>
      </c>
      <c r="R75">
        <v>713</v>
      </c>
      <c r="S75">
        <v>4322</v>
      </c>
      <c r="T75">
        <v>5128</v>
      </c>
      <c r="U75">
        <v>4607</v>
      </c>
      <c r="V75">
        <v>5993</v>
      </c>
      <c r="W75">
        <v>5243</v>
      </c>
      <c r="X75">
        <v>7572</v>
      </c>
    </row>
    <row r="76" spans="16:24" x14ac:dyDescent="0.25">
      <c r="P76" t="s">
        <v>557</v>
      </c>
    </row>
    <row r="77" spans="16:24" x14ac:dyDescent="0.25">
      <c r="P77" t="s">
        <v>552</v>
      </c>
      <c r="R77">
        <v>586</v>
      </c>
      <c r="S77">
        <v>829</v>
      </c>
      <c r="T77">
        <v>1377</v>
      </c>
      <c r="U77">
        <v>2059</v>
      </c>
      <c r="V77">
        <v>3043</v>
      </c>
      <c r="W77">
        <v>4577</v>
      </c>
      <c r="X77">
        <v>5572</v>
      </c>
    </row>
    <row r="78" spans="16:24" x14ac:dyDescent="0.25">
      <c r="P78" t="s">
        <v>546</v>
      </c>
      <c r="R78">
        <v>6806</v>
      </c>
      <c r="S78">
        <v>4460</v>
      </c>
      <c r="T78">
        <v>4760</v>
      </c>
      <c r="U78">
        <v>5153</v>
      </c>
      <c r="V78">
        <v>5819</v>
      </c>
      <c r="W78">
        <v>6738</v>
      </c>
      <c r="X78">
        <v>7076</v>
      </c>
    </row>
    <row r="79" spans="16:24" x14ac:dyDescent="0.25">
      <c r="P79" t="s">
        <v>553</v>
      </c>
      <c r="R79">
        <v>878</v>
      </c>
      <c r="S79">
        <v>4172</v>
      </c>
      <c r="T79">
        <v>4322</v>
      </c>
      <c r="U79">
        <v>4208</v>
      </c>
      <c r="V79">
        <v>5596</v>
      </c>
      <c r="W79">
        <v>5322</v>
      </c>
      <c r="X79">
        <v>7092</v>
      </c>
    </row>
    <row r="80" spans="16:24" x14ac:dyDescent="0.25">
      <c r="P80" t="s">
        <v>558</v>
      </c>
    </row>
    <row r="81" spans="16:24" x14ac:dyDescent="0.25">
      <c r="P81" t="s">
        <v>552</v>
      </c>
      <c r="R81">
        <v>606</v>
      </c>
      <c r="S81">
        <v>830</v>
      </c>
      <c r="T81">
        <v>1360</v>
      </c>
      <c r="U81">
        <v>1988</v>
      </c>
      <c r="V81">
        <v>2906</v>
      </c>
      <c r="W81">
        <v>4432</v>
      </c>
      <c r="X81">
        <v>5569</v>
      </c>
    </row>
    <row r="82" spans="16:24" x14ac:dyDescent="0.25">
      <c r="P82" t="s">
        <v>546</v>
      </c>
      <c r="R82">
        <v>6519</v>
      </c>
      <c r="S82">
        <v>4378</v>
      </c>
      <c r="T82">
        <v>4680</v>
      </c>
      <c r="U82">
        <v>4982</v>
      </c>
      <c r="V82">
        <v>5641</v>
      </c>
      <c r="W82">
        <v>6574</v>
      </c>
      <c r="X82">
        <v>7013</v>
      </c>
    </row>
    <row r="83" spans="16:24" x14ac:dyDescent="0.25">
      <c r="P83" t="s">
        <v>553</v>
      </c>
      <c r="R83">
        <v>680</v>
      </c>
      <c r="S83">
        <v>3796</v>
      </c>
      <c r="T83">
        <v>3598</v>
      </c>
      <c r="U83">
        <v>3681</v>
      </c>
      <c r="V83">
        <v>4157</v>
      </c>
      <c r="W83">
        <v>3977</v>
      </c>
      <c r="X83">
        <v>5801</v>
      </c>
    </row>
    <row r="84" spans="16:24" x14ac:dyDescent="0.25">
      <c r="P84" t="s">
        <v>559</v>
      </c>
    </row>
    <row r="85" spans="16:24" x14ac:dyDescent="0.25">
      <c r="P85" t="s">
        <v>552</v>
      </c>
      <c r="R85">
        <v>506</v>
      </c>
      <c r="S85">
        <v>777</v>
      </c>
      <c r="T85">
        <v>1306</v>
      </c>
      <c r="U85">
        <v>1966</v>
      </c>
      <c r="V85">
        <v>2882</v>
      </c>
      <c r="W85">
        <v>4364</v>
      </c>
      <c r="X85">
        <v>5433</v>
      </c>
    </row>
    <row r="86" spans="16:24" x14ac:dyDescent="0.25">
      <c r="P86" t="s">
        <v>546</v>
      </c>
      <c r="R86">
        <v>6138</v>
      </c>
      <c r="S86">
        <v>4358</v>
      </c>
      <c r="T86">
        <v>4518</v>
      </c>
      <c r="U86">
        <v>4970</v>
      </c>
      <c r="V86">
        <v>5587</v>
      </c>
      <c r="W86">
        <v>6472</v>
      </c>
      <c r="X86">
        <v>6864</v>
      </c>
    </row>
    <row r="87" spans="16:24" x14ac:dyDescent="0.25">
      <c r="P87" t="s">
        <v>553</v>
      </c>
      <c r="R87">
        <v>727</v>
      </c>
      <c r="S87">
        <v>3620</v>
      </c>
      <c r="T87">
        <v>3371</v>
      </c>
      <c r="U87">
        <v>3652</v>
      </c>
      <c r="V87">
        <v>3765</v>
      </c>
      <c r="W87">
        <v>3458</v>
      </c>
      <c r="X87">
        <v>4883</v>
      </c>
    </row>
    <row r="88" spans="16:24" x14ac:dyDescent="0.25">
      <c r="P88" t="s">
        <v>560</v>
      </c>
    </row>
    <row r="89" spans="16:24" x14ac:dyDescent="0.25">
      <c r="P89" t="s">
        <v>552</v>
      </c>
      <c r="R89">
        <v>601</v>
      </c>
      <c r="S89">
        <v>753</v>
      </c>
      <c r="T89">
        <v>1222</v>
      </c>
      <c r="U89">
        <v>1801</v>
      </c>
      <c r="V89">
        <v>2624</v>
      </c>
      <c r="W89">
        <v>3917</v>
      </c>
      <c r="X89">
        <v>5115</v>
      </c>
    </row>
    <row r="90" spans="16:24" x14ac:dyDescent="0.25">
      <c r="P90" t="s">
        <v>546</v>
      </c>
      <c r="R90">
        <v>6125</v>
      </c>
      <c r="S90">
        <v>4294</v>
      </c>
      <c r="T90">
        <v>4356</v>
      </c>
      <c r="U90">
        <v>4632</v>
      </c>
      <c r="V90">
        <v>5182</v>
      </c>
      <c r="W90">
        <v>5925</v>
      </c>
      <c r="X90">
        <v>6539</v>
      </c>
    </row>
    <row r="91" spans="16:24" x14ac:dyDescent="0.25">
      <c r="P91" t="s">
        <v>553</v>
      </c>
      <c r="R91">
        <v>648</v>
      </c>
      <c r="S91">
        <v>3943</v>
      </c>
      <c r="T91">
        <v>3536</v>
      </c>
      <c r="U91">
        <v>4059</v>
      </c>
      <c r="V91">
        <v>3738</v>
      </c>
      <c r="W91">
        <v>3606</v>
      </c>
      <c r="X91">
        <v>4467</v>
      </c>
    </row>
    <row r="92" spans="16:24" x14ac:dyDescent="0.25">
      <c r="P92" t="s">
        <v>561</v>
      </c>
      <c r="Q92" t="s">
        <v>562</v>
      </c>
      <c r="R92" t="s">
        <v>563</v>
      </c>
    </row>
    <row r="93" spans="16:24" x14ac:dyDescent="0.25">
      <c r="P93" t="s">
        <v>564</v>
      </c>
      <c r="Q93" t="s">
        <v>562</v>
      </c>
      <c r="R93" t="s">
        <v>565</v>
      </c>
      <c r="S93" t="s">
        <v>563</v>
      </c>
    </row>
    <row r="94" spans="16:24" x14ac:dyDescent="0.25">
      <c r="P94" t="s">
        <v>566</v>
      </c>
      <c r="Q94" t="s">
        <v>567</v>
      </c>
      <c r="R94" t="s">
        <v>568</v>
      </c>
      <c r="S94" t="s">
        <v>565</v>
      </c>
      <c r="T94" t="s">
        <v>569</v>
      </c>
    </row>
  </sheetData>
  <sortState ref="B19:K57">
    <sortCondition ref="C19:C57"/>
    <sortCondition ref="B19:B57"/>
  </sortState>
  <hyperlinks>
    <hyperlink ref="A1" location="TOC!A1" display="TOC" xr:uid="{00000000-0004-0000-1200-000000000000}"/>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5"/>
  <sheetViews>
    <sheetView workbookViewId="0">
      <pane xSplit="3" ySplit="1" topLeftCell="D2" activePane="bottomRight" state="frozen"/>
      <selection pane="topRight" activeCell="E1" sqref="E1"/>
      <selection pane="bottomLeft" activeCell="A5" sqref="A5"/>
      <selection pane="bottomRight" activeCell="D2" sqref="D2"/>
    </sheetView>
  </sheetViews>
  <sheetFormatPr defaultRowHeight="15" x14ac:dyDescent="0.25"/>
  <cols>
    <col min="1" max="1" width="9.5703125" customWidth="1"/>
    <col min="2" max="2" width="22.28515625" customWidth="1"/>
    <col min="3" max="3" width="38.5703125" customWidth="1"/>
    <col min="4" max="4" width="19.28515625" customWidth="1"/>
  </cols>
  <sheetData>
    <row r="1" spans="1:2" x14ac:dyDescent="0.25">
      <c r="A1" s="1" t="s">
        <v>0</v>
      </c>
    </row>
    <row r="3" spans="1:2" s="29" customFormat="1" x14ac:dyDescent="0.25">
      <c r="A3" s="28" t="s">
        <v>98</v>
      </c>
    </row>
    <row r="4" spans="1:2" x14ac:dyDescent="0.25">
      <c r="B4" t="s">
        <v>99</v>
      </c>
    </row>
    <row r="5" spans="1:2" x14ac:dyDescent="0.25">
      <c r="B5" t="s">
        <v>100</v>
      </c>
    </row>
  </sheetData>
  <hyperlinks>
    <hyperlink ref="A1" location="TOC!A1" display="TOC" xr:uid="{00000000-0004-0000-0100-000000000000}"/>
  </hyperlinks>
  <pageMargins left="0.7" right="0.7" top="0.75" bottom="0.75" header="0.3" footer="0.3"/>
  <pageSetup orientation="portrait" horizontalDpi="0" verticalDpi="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AA14"/>
  <sheetViews>
    <sheetView workbookViewId="0"/>
  </sheetViews>
  <sheetFormatPr defaultRowHeight="15" x14ac:dyDescent="0.25"/>
  <cols>
    <col min="4" max="4" width="10.5703125" bestFit="1" customWidth="1"/>
    <col min="5" max="5" width="13.28515625" bestFit="1" customWidth="1"/>
    <col min="24" max="24" width="10.5703125" bestFit="1" customWidth="1"/>
    <col min="25" max="25" width="18" bestFit="1" customWidth="1"/>
    <col min="26" max="26" width="8" bestFit="1" customWidth="1"/>
  </cols>
  <sheetData>
    <row r="1" spans="1:27" x14ac:dyDescent="0.25">
      <c r="A1" s="1" t="s">
        <v>0</v>
      </c>
    </row>
    <row r="5" spans="1:27" x14ac:dyDescent="0.25">
      <c r="D5" s="30"/>
      <c r="E5" s="30"/>
    </row>
    <row r="6" spans="1:27" x14ac:dyDescent="0.25">
      <c r="D6" s="30"/>
      <c r="E6" s="30"/>
    </row>
    <row r="7" spans="1:27" x14ac:dyDescent="0.25">
      <c r="D7" s="30"/>
      <c r="E7" s="30"/>
    </row>
    <row r="8" spans="1:27" x14ac:dyDescent="0.25">
      <c r="D8" s="30"/>
      <c r="E8" s="30"/>
    </row>
    <row r="9" spans="1:27" x14ac:dyDescent="0.25">
      <c r="D9" s="30"/>
      <c r="E9" s="30"/>
    </row>
    <row r="10" spans="1:27" x14ac:dyDescent="0.25">
      <c r="D10" s="30"/>
      <c r="E10" s="30"/>
    </row>
    <row r="11" spans="1:27" x14ac:dyDescent="0.25">
      <c r="D11" s="30"/>
      <c r="E11" s="30"/>
      <c r="X11" t="s">
        <v>576</v>
      </c>
      <c r="Y11" t="s">
        <v>575</v>
      </c>
      <c r="Z11" t="s">
        <v>577</v>
      </c>
      <c r="AA11" t="s">
        <v>578</v>
      </c>
    </row>
    <row r="12" spans="1:27" x14ac:dyDescent="0.25">
      <c r="D12" s="30"/>
      <c r="E12" s="30"/>
      <c r="X12" s="30">
        <v>643433</v>
      </c>
      <c r="Y12" s="30">
        <v>20260202675</v>
      </c>
      <c r="Z12" s="31">
        <f>+Y12/X12</f>
        <v>31487.664877306572</v>
      </c>
      <c r="AA12" s="31">
        <f>+Z12/12</f>
        <v>2623.972073108881</v>
      </c>
    </row>
    <row r="13" spans="1:27" x14ac:dyDescent="0.25">
      <c r="D13" s="30"/>
      <c r="E13" s="30"/>
      <c r="X13" s="30"/>
    </row>
    <row r="14" spans="1:27" x14ac:dyDescent="0.25">
      <c r="D14" s="31"/>
      <c r="E14" s="31"/>
      <c r="X14" t="s">
        <v>579</v>
      </c>
    </row>
  </sheetData>
  <hyperlinks>
    <hyperlink ref="A1" location="TOC!A1" display="TOC" xr:uid="{00000000-0004-0000-1300-000000000000}"/>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theme="4" tint="0.59999389629810485"/>
  </sheetPr>
  <dimension ref="A1:N69"/>
  <sheetViews>
    <sheetView workbookViewId="0">
      <selection activeCell="J36" sqref="J36"/>
    </sheetView>
  </sheetViews>
  <sheetFormatPr defaultRowHeight="15" x14ac:dyDescent="0.25"/>
  <cols>
    <col min="1" max="1" width="11.42578125" style="13" customWidth="1"/>
    <col min="2" max="7" width="9.140625" style="13"/>
    <col min="8" max="8" width="9.140625" style="20"/>
    <col min="9" max="16384" width="9.140625" style="13"/>
  </cols>
  <sheetData>
    <row r="1" spans="1:14" x14ac:dyDescent="0.25">
      <c r="A1" s="9" t="s">
        <v>0</v>
      </c>
    </row>
    <row r="2" spans="1:14" x14ac:dyDescent="0.25">
      <c r="A2" s="14" t="s">
        <v>35</v>
      </c>
      <c r="B2" s="15" t="s">
        <v>36</v>
      </c>
      <c r="C2" s="15" t="s">
        <v>282</v>
      </c>
    </row>
    <row r="3" spans="1:14" x14ac:dyDescent="0.25">
      <c r="A3" s="14" t="s">
        <v>37</v>
      </c>
      <c r="B3" s="15" t="s">
        <v>495</v>
      </c>
      <c r="C3" s="15" t="s">
        <v>272</v>
      </c>
    </row>
    <row r="4" spans="1:14" x14ac:dyDescent="0.25">
      <c r="A4" s="15" t="s">
        <v>310</v>
      </c>
      <c r="B4" s="15"/>
      <c r="C4" s="14"/>
    </row>
    <row r="5" spans="1:14" x14ac:dyDescent="0.25">
      <c r="A5" s="15"/>
      <c r="B5" s="15"/>
      <c r="C5" s="14"/>
    </row>
    <row r="7" spans="1:14" x14ac:dyDescent="0.25">
      <c r="B7" s="21"/>
      <c r="C7" s="48" t="s">
        <v>309</v>
      </c>
      <c r="D7" s="49" t="s">
        <v>53</v>
      </c>
      <c r="E7" s="16"/>
      <c r="L7" s="21"/>
      <c r="M7" s="21"/>
      <c r="N7" s="38"/>
    </row>
    <row r="8" spans="1:14" x14ac:dyDescent="0.25">
      <c r="C8" s="13">
        <v>0</v>
      </c>
      <c r="D8" s="110">
        <v>0.10288262120331665</v>
      </c>
      <c r="E8" s="17"/>
      <c r="N8" s="40"/>
    </row>
    <row r="9" spans="1:14" x14ac:dyDescent="0.25">
      <c r="C9" s="13">
        <v>3</v>
      </c>
      <c r="D9" s="110">
        <v>6.8236449111304109E-2</v>
      </c>
      <c r="E9" s="17"/>
      <c r="N9" s="40"/>
    </row>
    <row r="10" spans="1:14" x14ac:dyDescent="0.25">
      <c r="C10" s="13">
        <v>5</v>
      </c>
      <c r="D10" s="110">
        <v>5.8239050611336406E-2</v>
      </c>
      <c r="E10" s="17"/>
      <c r="N10" s="40"/>
    </row>
    <row r="11" spans="1:14" x14ac:dyDescent="0.25">
      <c r="C11" s="13">
        <v>10</v>
      </c>
      <c r="D11" s="110">
        <v>4.3762904089160483E-2</v>
      </c>
      <c r="E11" s="17"/>
      <c r="N11" s="40"/>
    </row>
    <row r="12" spans="1:14" x14ac:dyDescent="0.25">
      <c r="C12" s="13">
        <v>15</v>
      </c>
      <c r="D12" s="110">
        <v>4.0031740081881796E-2</v>
      </c>
      <c r="E12" s="17"/>
      <c r="N12" s="40"/>
    </row>
    <row r="13" spans="1:14" x14ac:dyDescent="0.25">
      <c r="C13" s="13">
        <v>20</v>
      </c>
      <c r="D13" s="110">
        <v>3.7487306447167357E-2</v>
      </c>
      <c r="E13" s="17"/>
      <c r="N13" s="40"/>
    </row>
    <row r="14" spans="1:14" x14ac:dyDescent="0.25">
      <c r="C14" s="13">
        <v>25</v>
      </c>
      <c r="D14" s="110">
        <v>3.5686394889087446E-2</v>
      </c>
      <c r="E14" s="17"/>
      <c r="N14" s="40"/>
    </row>
    <row r="15" spans="1:14" x14ac:dyDescent="0.25">
      <c r="C15" s="13">
        <v>30</v>
      </c>
      <c r="D15" s="110">
        <v>3.4398565589789841E-2</v>
      </c>
      <c r="E15" s="17"/>
      <c r="N15" s="40"/>
    </row>
    <row r="16" spans="1:14" x14ac:dyDescent="0.25">
      <c r="D16" s="40"/>
      <c r="E16" s="17"/>
      <c r="N16" s="40"/>
    </row>
    <row r="17" spans="4:14" x14ac:dyDescent="0.25">
      <c r="D17" s="40"/>
      <c r="E17" s="17"/>
      <c r="N17" s="40"/>
    </row>
    <row r="18" spans="4:14" x14ac:dyDescent="0.25">
      <c r="D18" s="40"/>
      <c r="E18" s="19"/>
      <c r="N18" s="40"/>
    </row>
    <row r="19" spans="4:14" x14ac:dyDescent="0.25">
      <c r="D19" s="40"/>
      <c r="E19" s="19"/>
      <c r="N19" s="40"/>
    </row>
    <row r="20" spans="4:14" x14ac:dyDescent="0.25">
      <c r="D20" s="40"/>
      <c r="E20" s="19"/>
      <c r="N20" s="40"/>
    </row>
    <row r="21" spans="4:14" x14ac:dyDescent="0.25">
      <c r="D21" s="40"/>
      <c r="E21" s="19"/>
      <c r="N21" s="40"/>
    </row>
    <row r="22" spans="4:14" x14ac:dyDescent="0.25">
      <c r="D22" s="40"/>
      <c r="E22" s="19"/>
      <c r="N22" s="40"/>
    </row>
    <row r="23" spans="4:14" x14ac:dyDescent="0.25">
      <c r="D23" s="40"/>
      <c r="E23" s="19"/>
      <c r="N23" s="40"/>
    </row>
    <row r="24" spans="4:14" x14ac:dyDescent="0.25">
      <c r="D24" s="40"/>
      <c r="E24" s="19"/>
      <c r="N24" s="40"/>
    </row>
    <row r="25" spans="4:14" x14ac:dyDescent="0.25">
      <c r="D25" s="40"/>
      <c r="E25" s="19"/>
      <c r="N25" s="40"/>
    </row>
    <row r="26" spans="4:14" x14ac:dyDescent="0.25">
      <c r="D26" s="40"/>
      <c r="N26" s="40"/>
    </row>
    <row r="27" spans="4:14" x14ac:dyDescent="0.25">
      <c r="D27" s="40"/>
      <c r="I27" s="21"/>
      <c r="N27" s="40"/>
    </row>
    <row r="28" spans="4:14" x14ac:dyDescent="0.25">
      <c r="D28" s="40"/>
      <c r="I28" s="21"/>
      <c r="N28" s="40"/>
    </row>
    <row r="29" spans="4:14" x14ac:dyDescent="0.25">
      <c r="D29" s="40"/>
      <c r="I29" s="22"/>
      <c r="N29" s="40"/>
    </row>
    <row r="30" spans="4:14" x14ac:dyDescent="0.25">
      <c r="D30" s="40"/>
      <c r="I30" s="22"/>
      <c r="N30" s="40"/>
    </row>
    <row r="31" spans="4:14" x14ac:dyDescent="0.25">
      <c r="D31" s="40"/>
      <c r="I31" s="22"/>
      <c r="N31" s="40"/>
    </row>
    <row r="32" spans="4:14" x14ac:dyDescent="0.25">
      <c r="D32" s="40"/>
      <c r="I32" s="22"/>
      <c r="N32" s="40"/>
    </row>
    <row r="33" spans="4:14" x14ac:dyDescent="0.25">
      <c r="D33" s="40"/>
      <c r="I33" s="22"/>
      <c r="N33" s="40"/>
    </row>
    <row r="34" spans="4:14" x14ac:dyDescent="0.25">
      <c r="D34" s="40"/>
      <c r="I34" s="22"/>
      <c r="N34" s="40"/>
    </row>
    <row r="35" spans="4:14" x14ac:dyDescent="0.25">
      <c r="D35" s="40"/>
      <c r="I35" s="22"/>
      <c r="N35" s="40"/>
    </row>
    <row r="36" spans="4:14" x14ac:dyDescent="0.25">
      <c r="D36" s="40"/>
      <c r="I36" s="22"/>
      <c r="N36" s="40"/>
    </row>
    <row r="37" spans="4:14" x14ac:dyDescent="0.25">
      <c r="D37" s="40"/>
      <c r="I37" s="22"/>
      <c r="N37" s="40"/>
    </row>
    <row r="38" spans="4:14" x14ac:dyDescent="0.25">
      <c r="D38" s="40"/>
      <c r="I38" s="22"/>
      <c r="N38" s="40"/>
    </row>
    <row r="39" spans="4:14" x14ac:dyDescent="0.25">
      <c r="I39" s="22"/>
    </row>
    <row r="40" spans="4:14" x14ac:dyDescent="0.25">
      <c r="I40" s="22"/>
    </row>
    <row r="41" spans="4:14" x14ac:dyDescent="0.25">
      <c r="I41" s="22"/>
    </row>
    <row r="42" spans="4:14" x14ac:dyDescent="0.25">
      <c r="I42" s="22"/>
    </row>
    <row r="43" spans="4:14" x14ac:dyDescent="0.25">
      <c r="I43" s="22"/>
    </row>
    <row r="44" spans="4:14" x14ac:dyDescent="0.25">
      <c r="I44" s="22"/>
    </row>
    <row r="45" spans="4:14" x14ac:dyDescent="0.25">
      <c r="I45" s="22"/>
    </row>
    <row r="46" spans="4:14" x14ac:dyDescent="0.25">
      <c r="I46" s="22"/>
    </row>
    <row r="47" spans="4:14" x14ac:dyDescent="0.25">
      <c r="I47" s="22"/>
    </row>
    <row r="48" spans="4:14" x14ac:dyDescent="0.25">
      <c r="I48" s="22"/>
    </row>
    <row r="49" spans="9:9" x14ac:dyDescent="0.25">
      <c r="I49" s="22"/>
    </row>
    <row r="50" spans="9:9" x14ac:dyDescent="0.25">
      <c r="I50" s="22"/>
    </row>
    <row r="51" spans="9:9" x14ac:dyDescent="0.25">
      <c r="I51" s="22"/>
    </row>
    <row r="52" spans="9:9" x14ac:dyDescent="0.25">
      <c r="I52" s="22"/>
    </row>
    <row r="53" spans="9:9" x14ac:dyDescent="0.25">
      <c r="I53" s="22"/>
    </row>
    <row r="54" spans="9:9" x14ac:dyDescent="0.25">
      <c r="I54" s="22"/>
    </row>
    <row r="55" spans="9:9" x14ac:dyDescent="0.25">
      <c r="I55" s="22"/>
    </row>
    <row r="56" spans="9:9" x14ac:dyDescent="0.25">
      <c r="I56" s="22"/>
    </row>
    <row r="57" spans="9:9" x14ac:dyDescent="0.25">
      <c r="I57" s="22"/>
    </row>
    <row r="58" spans="9:9" x14ac:dyDescent="0.25">
      <c r="I58" s="22"/>
    </row>
    <row r="59" spans="9:9" x14ac:dyDescent="0.25">
      <c r="I59" s="22"/>
    </row>
    <row r="60" spans="9:9" x14ac:dyDescent="0.25">
      <c r="I60" s="22"/>
    </row>
    <row r="61" spans="9:9" x14ac:dyDescent="0.25">
      <c r="I61" s="22"/>
    </row>
    <row r="62" spans="9:9" x14ac:dyDescent="0.25">
      <c r="I62" s="22"/>
    </row>
    <row r="63" spans="9:9" x14ac:dyDescent="0.25">
      <c r="I63" s="22"/>
    </row>
    <row r="64" spans="9:9" x14ac:dyDescent="0.25">
      <c r="I64" s="22"/>
    </row>
    <row r="65" spans="9:9" x14ac:dyDescent="0.25">
      <c r="I65" s="22"/>
    </row>
    <row r="66" spans="9:9" x14ac:dyDescent="0.25">
      <c r="I66" s="22"/>
    </row>
    <row r="67" spans="9:9" x14ac:dyDescent="0.25">
      <c r="I67" s="22"/>
    </row>
    <row r="68" spans="9:9" x14ac:dyDescent="0.25">
      <c r="I68" s="22"/>
    </row>
    <row r="69" spans="9:9" x14ac:dyDescent="0.25">
      <c r="I69" s="22"/>
    </row>
  </sheetData>
  <hyperlinks>
    <hyperlink ref="A1" location="TOC!A1" display="TOC" xr:uid="{00000000-0004-0000-1400-000000000000}"/>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theme="4" tint="0.59999389629810485"/>
  </sheetPr>
  <dimension ref="A1:R67"/>
  <sheetViews>
    <sheetView workbookViewId="0">
      <selection activeCell="Y10" sqref="Y10"/>
    </sheetView>
  </sheetViews>
  <sheetFormatPr defaultRowHeight="15" x14ac:dyDescent="0.25"/>
  <cols>
    <col min="1" max="1" width="11.42578125" style="13" customWidth="1"/>
    <col min="2" max="6" width="9.140625" style="13"/>
    <col min="7" max="7" width="9.140625" style="20"/>
    <col min="8" max="16384" width="9.140625" style="13"/>
  </cols>
  <sheetData>
    <row r="1" spans="1:18" x14ac:dyDescent="0.25">
      <c r="A1" s="9" t="s">
        <v>0</v>
      </c>
    </row>
    <row r="2" spans="1:18" x14ac:dyDescent="0.25">
      <c r="A2" s="14" t="s">
        <v>35</v>
      </c>
      <c r="B2" s="15" t="s">
        <v>737</v>
      </c>
      <c r="C2" s="15" t="s">
        <v>328</v>
      </c>
    </row>
    <row r="3" spans="1:18" x14ac:dyDescent="0.25">
      <c r="A3" s="14" t="s">
        <v>37</v>
      </c>
      <c r="B3" s="15" t="s">
        <v>739</v>
      </c>
      <c r="C3" s="15" t="s">
        <v>272</v>
      </c>
    </row>
    <row r="4" spans="1:18" x14ac:dyDescent="0.25">
      <c r="A4" s="15"/>
      <c r="B4" s="15"/>
      <c r="C4" s="14"/>
      <c r="N4"/>
      <c r="O4"/>
      <c r="P4"/>
      <c r="Q4"/>
      <c r="R4"/>
    </row>
    <row r="5" spans="1:18" x14ac:dyDescent="0.25">
      <c r="E5" s="16"/>
      <c r="G5" s="13"/>
      <c r="N5"/>
      <c r="O5"/>
      <c r="P5"/>
      <c r="Q5"/>
      <c r="R5"/>
    </row>
    <row r="6" spans="1:18" x14ac:dyDescent="0.25">
      <c r="B6" s="21"/>
      <c r="C6"/>
      <c r="D6" s="10"/>
      <c r="E6" s="10"/>
      <c r="F6"/>
      <c r="G6"/>
      <c r="H6"/>
      <c r="I6"/>
      <c r="J6"/>
      <c r="K6"/>
      <c r="L6"/>
      <c r="M6"/>
      <c r="N6"/>
      <c r="O6"/>
      <c r="P6"/>
      <c r="Q6"/>
      <c r="R6"/>
    </row>
    <row r="7" spans="1:18" x14ac:dyDescent="0.25">
      <c r="C7"/>
      <c r="D7" s="10"/>
      <c r="E7" s="10"/>
      <c r="F7" s="21" t="s">
        <v>319</v>
      </c>
      <c r="G7"/>
      <c r="H7"/>
      <c r="I7"/>
      <c r="J7"/>
      <c r="K7"/>
      <c r="L7"/>
      <c r="M7"/>
      <c r="N7"/>
      <c r="O7"/>
      <c r="P7"/>
      <c r="Q7"/>
      <c r="R7"/>
    </row>
    <row r="8" spans="1:18" x14ac:dyDescent="0.25">
      <c r="C8" s="10"/>
      <c r="D8" s="41" t="s">
        <v>38</v>
      </c>
      <c r="E8" s="33" t="s">
        <v>738</v>
      </c>
      <c r="F8" s="13">
        <v>0</v>
      </c>
      <c r="G8" s="13">
        <v>3</v>
      </c>
      <c r="H8" s="13">
        <v>5</v>
      </c>
      <c r="I8" s="13">
        <v>10</v>
      </c>
      <c r="J8" s="13">
        <v>15</v>
      </c>
      <c r="K8" s="13">
        <v>20</v>
      </c>
      <c r="L8" s="13">
        <v>25</v>
      </c>
      <c r="M8" s="13">
        <v>30</v>
      </c>
      <c r="N8"/>
      <c r="O8"/>
      <c r="P8"/>
      <c r="Q8"/>
      <c r="R8"/>
    </row>
    <row r="9" spans="1:18" x14ac:dyDescent="0.25">
      <c r="C9"/>
      <c r="D9" s="33"/>
      <c r="E9" s="13">
        <v>20</v>
      </c>
      <c r="F9" s="17">
        <v>0.10920123645399199</v>
      </c>
      <c r="G9" s="17">
        <v>7.3350946840705394E-2</v>
      </c>
      <c r="H9" s="17">
        <v>6.296006329628033E-2</v>
      </c>
      <c r="I9" s="17">
        <v>4.6828757547545112E-2</v>
      </c>
      <c r="J9" s="17">
        <v>4.2245026149549177E-2</v>
      </c>
      <c r="K9" s="17">
        <v>3.9268796412585939E-2</v>
      </c>
      <c r="L9" s="17">
        <v>3.7284992491507386E-2</v>
      </c>
      <c r="M9" s="17">
        <v>3.5895756399922527E-2</v>
      </c>
      <c r="N9"/>
      <c r="O9"/>
      <c r="P9"/>
      <c r="Q9"/>
      <c r="R9"/>
    </row>
    <row r="10" spans="1:18" x14ac:dyDescent="0.25">
      <c r="C10"/>
      <c r="D10" s="33"/>
      <c r="E10" s="13">
        <v>30</v>
      </c>
      <c r="F10" s="17">
        <v>0.10482750665975177</v>
      </c>
      <c r="G10" s="17">
        <v>6.9491988178029374E-2</v>
      </c>
      <c r="H10" s="17">
        <v>5.9249912751524088E-2</v>
      </c>
      <c r="I10" s="17">
        <v>4.4371313621717763E-2</v>
      </c>
      <c r="J10" s="17">
        <v>4.0675991006471263E-2</v>
      </c>
      <c r="K10" s="17">
        <v>3.8166428831778523E-2</v>
      </c>
      <c r="L10" s="17">
        <v>3.603415801784126E-2</v>
      </c>
      <c r="M10" s="17">
        <v>3.46449219262564E-2</v>
      </c>
      <c r="N10"/>
      <c r="O10"/>
      <c r="P10"/>
      <c r="Q10"/>
      <c r="R10"/>
    </row>
    <row r="11" spans="1:18" x14ac:dyDescent="0.25">
      <c r="C11"/>
      <c r="D11" s="33"/>
      <c r="E11" s="13">
        <v>40</v>
      </c>
      <c r="F11" s="17">
        <v>9.4619120496206188E-2</v>
      </c>
      <c r="G11" s="17">
        <v>6.1866412315177567E-2</v>
      </c>
      <c r="H11" s="17">
        <v>5.2507175786204778E-2</v>
      </c>
      <c r="I11" s="17">
        <v>4.008864109821858E-2</v>
      </c>
      <c r="J11" s="17">
        <v>3.7174203089624949E-2</v>
      </c>
      <c r="K11" s="17">
        <v>3.5026694097137608E-2</v>
      </c>
      <c r="L11" s="17">
        <v>3.3740034157913698E-2</v>
      </c>
      <c r="M11" s="17">
        <v>3.2655018443190596E-2</v>
      </c>
      <c r="N11"/>
      <c r="O11"/>
      <c r="P11"/>
      <c r="Q11"/>
      <c r="R11"/>
    </row>
    <row r="12" spans="1:18" x14ac:dyDescent="0.25">
      <c r="C12"/>
      <c r="D12" s="33"/>
      <c r="E12" s="51"/>
      <c r="F12" s="30"/>
      <c r="G12" s="30"/>
      <c r="H12" s="30"/>
      <c r="I12" s="30"/>
      <c r="J12" s="30"/>
      <c r="K12" s="30"/>
      <c r="L12" s="30"/>
      <c r="M12" s="30"/>
      <c r="N12"/>
      <c r="O12"/>
      <c r="P12"/>
      <c r="Q12"/>
      <c r="R12"/>
    </row>
    <row r="13" spans="1:18" x14ac:dyDescent="0.25">
      <c r="C13"/>
      <c r="D13" s="33"/>
      <c r="E13" s="51"/>
      <c r="F13" s="30"/>
      <c r="G13" s="30"/>
      <c r="H13" s="30"/>
      <c r="I13" s="30"/>
      <c r="J13" s="30"/>
      <c r="K13" s="30"/>
      <c r="L13" s="30"/>
      <c r="M13" s="30"/>
      <c r="N13"/>
      <c r="O13"/>
      <c r="P13"/>
      <c r="Q13"/>
      <c r="R13"/>
    </row>
    <row r="14" spans="1:18" x14ac:dyDescent="0.25">
      <c r="C14"/>
      <c r="D14" s="33"/>
      <c r="E14" s="51"/>
      <c r="F14" s="30"/>
      <c r="G14" s="30"/>
      <c r="H14" s="30"/>
      <c r="I14" s="30"/>
      <c r="J14" s="30"/>
      <c r="K14" s="30"/>
      <c r="L14" s="30"/>
      <c r="M14" s="30"/>
      <c r="N14"/>
      <c r="O14"/>
      <c r="P14"/>
      <c r="Q14"/>
      <c r="R14"/>
    </row>
    <row r="15" spans="1:18" x14ac:dyDescent="0.25">
      <c r="C15"/>
      <c r="D15" s="33"/>
      <c r="E15" s="51"/>
      <c r="F15" s="30"/>
      <c r="G15" s="30"/>
      <c r="H15" s="30"/>
      <c r="I15" s="30"/>
      <c r="J15" s="30"/>
      <c r="K15" s="30"/>
      <c r="L15" s="30"/>
      <c r="M15" s="30"/>
      <c r="N15"/>
      <c r="O15"/>
      <c r="P15"/>
      <c r="Q15"/>
      <c r="R15"/>
    </row>
    <row r="16" spans="1:18" x14ac:dyDescent="0.25">
      <c r="C16"/>
      <c r="D16" s="33"/>
      <c r="E16" s="51"/>
      <c r="F16" s="30"/>
      <c r="G16" s="30"/>
      <c r="H16" s="30"/>
      <c r="I16" s="30"/>
      <c r="J16" s="30"/>
      <c r="K16" s="30"/>
      <c r="L16" s="30"/>
      <c r="M16" s="30"/>
      <c r="N16"/>
      <c r="O16"/>
      <c r="P16"/>
      <c r="Q16"/>
      <c r="R16"/>
    </row>
    <row r="17" spans="3:18" x14ac:dyDescent="0.25">
      <c r="C17"/>
      <c r="D17" s="33"/>
      <c r="E17" s="51"/>
      <c r="F17" s="30"/>
      <c r="G17" s="30"/>
      <c r="H17" s="30"/>
      <c r="I17" s="30"/>
      <c r="J17" s="30"/>
      <c r="K17" s="30"/>
      <c r="L17" s="30"/>
      <c r="M17" s="30"/>
      <c r="N17"/>
      <c r="O17"/>
      <c r="P17"/>
      <c r="Q17"/>
      <c r="R17"/>
    </row>
    <row r="18" spans="3:18" x14ac:dyDescent="0.25">
      <c r="C18"/>
      <c r="D18" s="33"/>
      <c r="E18" s="51"/>
      <c r="F18" s="30"/>
      <c r="G18" s="30"/>
      <c r="H18" s="30"/>
      <c r="I18" s="30"/>
      <c r="J18" s="30"/>
      <c r="K18" s="30"/>
      <c r="L18" s="30"/>
      <c r="M18" s="30"/>
      <c r="N18"/>
      <c r="O18"/>
      <c r="P18"/>
      <c r="Q18"/>
      <c r="R18"/>
    </row>
    <row r="19" spans="3:18" x14ac:dyDescent="0.25">
      <c r="C19"/>
      <c r="D19" s="33"/>
      <c r="E19" s="51"/>
      <c r="F19" s="30"/>
      <c r="G19" s="30"/>
      <c r="H19" s="30"/>
      <c r="I19" s="30"/>
      <c r="J19" s="30"/>
      <c r="K19" s="30"/>
      <c r="L19" s="30"/>
      <c r="M19" s="30"/>
      <c r="N19"/>
      <c r="O19"/>
      <c r="P19"/>
      <c r="Q19"/>
      <c r="R19"/>
    </row>
    <row r="20" spans="3:18" x14ac:dyDescent="0.25">
      <c r="D20" s="40"/>
      <c r="E20" s="19"/>
      <c r="M20" s="40"/>
      <c r="N20"/>
      <c r="O20"/>
      <c r="P20"/>
      <c r="Q20"/>
      <c r="R20"/>
    </row>
    <row r="21" spans="3:18" x14ac:dyDescent="0.25">
      <c r="D21" s="40"/>
      <c r="E21" s="19"/>
      <c r="M21" s="40"/>
      <c r="N21"/>
      <c r="O21"/>
      <c r="P21"/>
      <c r="Q21"/>
      <c r="R21"/>
    </row>
    <row r="22" spans="3:18" x14ac:dyDescent="0.25">
      <c r="D22" s="40"/>
      <c r="E22" s="19"/>
      <c r="M22" s="40"/>
      <c r="N22"/>
      <c r="O22"/>
      <c r="P22"/>
      <c r="Q22"/>
      <c r="R22"/>
    </row>
    <row r="23" spans="3:18" x14ac:dyDescent="0.25">
      <c r="D23" s="40"/>
      <c r="E23" s="19"/>
      <c r="M23" s="40"/>
      <c r="N23"/>
      <c r="O23"/>
      <c r="P23"/>
      <c r="Q23"/>
      <c r="R23"/>
    </row>
    <row r="24" spans="3:18" x14ac:dyDescent="0.25">
      <c r="D24" s="40"/>
      <c r="G24" s="13"/>
      <c r="N24"/>
      <c r="O24"/>
      <c r="P24"/>
      <c r="Q24"/>
      <c r="R24"/>
    </row>
    <row r="25" spans="3:18" x14ac:dyDescent="0.25">
      <c r="D25" s="40"/>
      <c r="G25" s="13"/>
      <c r="I25" s="110"/>
      <c r="J25" s="110"/>
      <c r="K25" s="110"/>
      <c r="L25" s="110"/>
      <c r="M25" s="110"/>
      <c r="N25"/>
      <c r="O25"/>
      <c r="P25"/>
      <c r="Q25"/>
      <c r="R25"/>
    </row>
    <row r="26" spans="3:18" x14ac:dyDescent="0.25">
      <c r="D26" s="40"/>
      <c r="G26" s="13"/>
      <c r="I26" s="110"/>
      <c r="J26" s="110"/>
      <c r="K26" s="110"/>
      <c r="L26" s="110"/>
      <c r="M26" s="110"/>
      <c r="N26"/>
      <c r="O26"/>
      <c r="P26"/>
      <c r="Q26"/>
      <c r="R26"/>
    </row>
    <row r="27" spans="3:18" x14ac:dyDescent="0.25">
      <c r="D27" s="40"/>
      <c r="G27" s="13"/>
      <c r="I27" s="110"/>
      <c r="J27" s="110"/>
      <c r="K27" s="110"/>
      <c r="L27" s="110"/>
      <c r="M27" s="110"/>
      <c r="N27"/>
      <c r="O27"/>
      <c r="P27"/>
      <c r="Q27"/>
      <c r="R27"/>
    </row>
    <row r="28" spans="3:18" x14ac:dyDescent="0.25">
      <c r="D28" s="40"/>
      <c r="H28" s="22"/>
      <c r="M28" s="40"/>
      <c r="N28"/>
      <c r="O28"/>
      <c r="P28"/>
      <c r="Q28"/>
      <c r="R28"/>
    </row>
    <row r="29" spans="3:18" x14ac:dyDescent="0.25">
      <c r="D29" s="40"/>
      <c r="H29" s="22"/>
      <c r="M29" s="40"/>
      <c r="N29"/>
      <c r="O29"/>
      <c r="P29"/>
      <c r="Q29"/>
      <c r="R29"/>
    </row>
    <row r="30" spans="3:18" x14ac:dyDescent="0.25">
      <c r="D30" s="40"/>
      <c r="H30" s="22"/>
      <c r="I30" s="110"/>
      <c r="J30" s="110"/>
      <c r="K30" s="110"/>
      <c r="M30" s="40"/>
      <c r="N30"/>
      <c r="O30"/>
      <c r="P30"/>
      <c r="Q30"/>
      <c r="R30"/>
    </row>
    <row r="31" spans="3:18" x14ac:dyDescent="0.25">
      <c r="D31" s="40"/>
      <c r="H31" s="22"/>
      <c r="I31" s="110"/>
      <c r="J31" s="110"/>
      <c r="K31" s="110"/>
      <c r="M31" s="40"/>
      <c r="N31"/>
      <c r="O31"/>
      <c r="P31"/>
      <c r="Q31"/>
      <c r="R31"/>
    </row>
    <row r="32" spans="3:18" x14ac:dyDescent="0.25">
      <c r="D32" s="40"/>
      <c r="H32" s="22"/>
      <c r="I32" s="110"/>
      <c r="J32" s="110"/>
      <c r="K32" s="110"/>
      <c r="M32" s="40"/>
      <c r="N32"/>
      <c r="O32"/>
      <c r="P32"/>
      <c r="Q32"/>
      <c r="R32"/>
    </row>
    <row r="33" spans="4:18" x14ac:dyDescent="0.25">
      <c r="D33" s="40"/>
      <c r="H33" s="22"/>
      <c r="I33" s="110"/>
      <c r="J33" s="110"/>
      <c r="K33" s="110"/>
      <c r="M33" s="40"/>
      <c r="N33"/>
      <c r="O33"/>
      <c r="P33"/>
      <c r="Q33"/>
      <c r="R33"/>
    </row>
    <row r="34" spans="4:18" x14ac:dyDescent="0.25">
      <c r="D34" s="40"/>
      <c r="H34" s="22"/>
      <c r="I34" s="110"/>
      <c r="J34" s="110"/>
      <c r="K34" s="110"/>
      <c r="M34" s="40"/>
    </row>
    <row r="35" spans="4:18" x14ac:dyDescent="0.25">
      <c r="D35" s="40"/>
      <c r="H35" s="22"/>
      <c r="I35" s="110"/>
      <c r="J35" s="110"/>
      <c r="K35" s="110"/>
      <c r="M35" s="40"/>
    </row>
    <row r="36" spans="4:18" x14ac:dyDescent="0.25">
      <c r="D36" s="40"/>
      <c r="H36" s="22"/>
      <c r="I36" s="110"/>
      <c r="J36" s="110"/>
      <c r="K36" s="110"/>
      <c r="M36" s="40"/>
    </row>
    <row r="37" spans="4:18" x14ac:dyDescent="0.25">
      <c r="H37" s="22"/>
      <c r="I37" s="110"/>
      <c r="J37" s="110"/>
      <c r="K37" s="110"/>
    </row>
    <row r="38" spans="4:18" x14ac:dyDescent="0.25">
      <c r="H38" s="22"/>
    </row>
    <row r="39" spans="4:18" x14ac:dyDescent="0.25">
      <c r="H39" s="22"/>
    </row>
    <row r="40" spans="4:18" x14ac:dyDescent="0.25">
      <c r="H40" s="22"/>
    </row>
    <row r="41" spans="4:18" x14ac:dyDescent="0.25">
      <c r="H41" s="22"/>
    </row>
    <row r="42" spans="4:18" x14ac:dyDescent="0.25">
      <c r="H42" s="22"/>
    </row>
    <row r="43" spans="4:18" x14ac:dyDescent="0.25">
      <c r="H43" s="22"/>
    </row>
    <row r="44" spans="4:18" x14ac:dyDescent="0.25">
      <c r="H44" s="22"/>
    </row>
    <row r="45" spans="4:18" x14ac:dyDescent="0.25">
      <c r="H45" s="22"/>
    </row>
    <row r="46" spans="4:18" x14ac:dyDescent="0.25">
      <c r="H46" s="22"/>
    </row>
    <row r="47" spans="4:18" x14ac:dyDescent="0.25">
      <c r="H47" s="22"/>
    </row>
    <row r="48" spans="4:18" x14ac:dyDescent="0.25">
      <c r="H48" s="22"/>
    </row>
    <row r="49" spans="8:8" x14ac:dyDescent="0.25">
      <c r="H49" s="22"/>
    </row>
    <row r="50" spans="8:8" x14ac:dyDescent="0.25">
      <c r="H50" s="22"/>
    </row>
    <row r="51" spans="8:8" x14ac:dyDescent="0.25">
      <c r="H51" s="22"/>
    </row>
    <row r="52" spans="8:8" x14ac:dyDescent="0.25">
      <c r="H52" s="22"/>
    </row>
    <row r="53" spans="8:8" x14ac:dyDescent="0.25">
      <c r="H53" s="22"/>
    </row>
    <row r="54" spans="8:8" x14ac:dyDescent="0.25">
      <c r="H54" s="22"/>
    </row>
    <row r="55" spans="8:8" x14ac:dyDescent="0.25">
      <c r="H55" s="22"/>
    </row>
    <row r="56" spans="8:8" x14ac:dyDescent="0.25">
      <c r="H56" s="22"/>
    </row>
    <row r="57" spans="8:8" x14ac:dyDescent="0.25">
      <c r="H57" s="22"/>
    </row>
    <row r="58" spans="8:8" x14ac:dyDescent="0.25">
      <c r="H58" s="22"/>
    </row>
    <row r="59" spans="8:8" x14ac:dyDescent="0.25">
      <c r="H59" s="22"/>
    </row>
    <row r="60" spans="8:8" x14ac:dyDescent="0.25">
      <c r="H60" s="22"/>
    </row>
    <row r="61" spans="8:8" x14ac:dyDescent="0.25">
      <c r="H61" s="22"/>
    </row>
    <row r="62" spans="8:8" x14ac:dyDescent="0.25">
      <c r="H62" s="22"/>
    </row>
    <row r="63" spans="8:8" x14ac:dyDescent="0.25">
      <c r="H63" s="22"/>
    </row>
    <row r="64" spans="8:8" x14ac:dyDescent="0.25">
      <c r="H64" s="22"/>
    </row>
    <row r="65" spans="8:8" x14ac:dyDescent="0.25">
      <c r="H65" s="22"/>
    </row>
    <row r="66" spans="8:8" x14ac:dyDescent="0.25">
      <c r="H66" s="22"/>
    </row>
    <row r="67" spans="8:8" x14ac:dyDescent="0.25">
      <c r="H67" s="22"/>
    </row>
  </sheetData>
  <hyperlinks>
    <hyperlink ref="A1" location="TOC!A1" display="TOC" xr:uid="{00000000-0004-0000-1500-000000000000}"/>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A1:K109"/>
  <sheetViews>
    <sheetView workbookViewId="0">
      <selection activeCell="H8" sqref="H8:J15"/>
    </sheetView>
  </sheetViews>
  <sheetFormatPr defaultRowHeight="15" x14ac:dyDescent="0.25"/>
  <cols>
    <col min="1" max="1" width="27" customWidth="1"/>
    <col min="8" max="8" width="11.42578125" customWidth="1"/>
    <col min="9" max="9" width="11.5703125" bestFit="1" customWidth="1"/>
  </cols>
  <sheetData>
    <row r="1" spans="1:11" x14ac:dyDescent="0.25">
      <c r="A1" s="1" t="s">
        <v>0</v>
      </c>
    </row>
    <row r="5" spans="1:11" x14ac:dyDescent="0.25">
      <c r="G5" s="106" t="s">
        <v>491</v>
      </c>
      <c r="H5" s="106"/>
      <c r="I5" s="106"/>
      <c r="J5" s="106"/>
      <c r="K5" t="s">
        <v>493</v>
      </c>
    </row>
    <row r="6" spans="1:11" x14ac:dyDescent="0.25">
      <c r="B6" t="s">
        <v>436</v>
      </c>
      <c r="C6" t="s">
        <v>437</v>
      </c>
      <c r="G6" s="106"/>
      <c r="H6" s="106" t="s">
        <v>490</v>
      </c>
      <c r="I6" s="106" t="s">
        <v>490</v>
      </c>
      <c r="J6" s="106" t="s">
        <v>490</v>
      </c>
      <c r="K6" s="106" t="s">
        <v>494</v>
      </c>
    </row>
    <row r="7" spans="1:11" x14ac:dyDescent="0.25">
      <c r="A7" t="s">
        <v>395</v>
      </c>
      <c r="B7" s="30">
        <v>163609</v>
      </c>
      <c r="C7" s="36">
        <v>0.20445885741778669</v>
      </c>
      <c r="G7" s="107" t="s">
        <v>309</v>
      </c>
      <c r="H7" s="107">
        <v>20</v>
      </c>
      <c r="I7" s="107">
        <v>30</v>
      </c>
      <c r="J7" s="107">
        <v>40</v>
      </c>
    </row>
    <row r="8" spans="1:11" x14ac:dyDescent="0.25">
      <c r="A8" t="s">
        <v>396</v>
      </c>
      <c r="B8" s="30">
        <v>4977</v>
      </c>
      <c r="C8" s="36">
        <v>6.2196562130953943E-3</v>
      </c>
      <c r="G8" s="106">
        <v>0</v>
      </c>
      <c r="H8" s="108">
        <f>+H21+H30+H39+H48+H57+H66+H75+H84+H93+H102</f>
        <v>0.10920123645399199</v>
      </c>
      <c r="I8" s="108">
        <f t="shared" ref="I8:J8" si="0">+I21+I30+I39+I48+I57+I66+I75+I84+I93+I102</f>
        <v>0.10482750665975177</v>
      </c>
      <c r="J8" s="108">
        <f t="shared" si="0"/>
        <v>9.4619120496206188E-2</v>
      </c>
      <c r="K8" s="109">
        <f>+AVERAGE(H8:J8)</f>
        <v>0.10288262120331665</v>
      </c>
    </row>
    <row r="9" spans="1:11" x14ac:dyDescent="0.25">
      <c r="A9" t="s">
        <v>397</v>
      </c>
      <c r="B9" s="30">
        <v>11104</v>
      </c>
      <c r="C9" s="36">
        <v>1.3876444161183697E-2</v>
      </c>
      <c r="G9" s="106">
        <v>3</v>
      </c>
      <c r="H9" s="108">
        <f t="shared" ref="H9:J9" si="1">+H22+H31+H40+H49+H58+H67+H76+H85+H94+H103</f>
        <v>7.3350946840705394E-2</v>
      </c>
      <c r="I9" s="108">
        <f t="shared" si="1"/>
        <v>6.9491988178029374E-2</v>
      </c>
      <c r="J9" s="108">
        <f t="shared" si="1"/>
        <v>6.1866412315177567E-2</v>
      </c>
      <c r="K9" s="109">
        <f t="shared" ref="K9:K15" si="2">+AVERAGE(H9:J9)</f>
        <v>6.8236449111304109E-2</v>
      </c>
    </row>
    <row r="10" spans="1:11" x14ac:dyDescent="0.25">
      <c r="A10" t="s">
        <v>398</v>
      </c>
      <c r="B10" s="30">
        <v>26096</v>
      </c>
      <c r="C10" s="36">
        <v>3.2611643266412985E-2</v>
      </c>
      <c r="G10" s="106">
        <v>5</v>
      </c>
      <c r="H10" s="108">
        <f t="shared" ref="H10:J10" si="3">+H23+H32+H41+H50+H59+H68+H77+H86+H95+H104</f>
        <v>6.296006329628033E-2</v>
      </c>
      <c r="I10" s="108">
        <f t="shared" si="3"/>
        <v>5.9249912751524088E-2</v>
      </c>
      <c r="J10" s="108">
        <f t="shared" si="3"/>
        <v>5.2507175786204778E-2</v>
      </c>
      <c r="K10" s="109">
        <f t="shared" si="2"/>
        <v>5.8239050611336406E-2</v>
      </c>
    </row>
    <row r="11" spans="1:11" x14ac:dyDescent="0.25">
      <c r="A11" t="s">
        <v>399</v>
      </c>
      <c r="B11" s="30">
        <v>7223</v>
      </c>
      <c r="C11" s="36">
        <v>9.0264369755250224E-3</v>
      </c>
      <c r="G11" s="106">
        <v>10</v>
      </c>
      <c r="H11" s="108">
        <f t="shared" ref="H11:J11" si="4">+H24+H33+H42+H51+H60+H69+H78+H87+H96+H105</f>
        <v>4.6828757547545112E-2</v>
      </c>
      <c r="I11" s="108">
        <f t="shared" si="4"/>
        <v>4.4371313621717763E-2</v>
      </c>
      <c r="J11" s="108">
        <f t="shared" si="4"/>
        <v>4.008864109821858E-2</v>
      </c>
      <c r="K11" s="109">
        <f t="shared" si="2"/>
        <v>4.3762904089160483E-2</v>
      </c>
    </row>
    <row r="12" spans="1:11" x14ac:dyDescent="0.25">
      <c r="A12" t="s">
        <v>400</v>
      </c>
      <c r="B12" s="30">
        <v>40525</v>
      </c>
      <c r="C12" s="36">
        <v>5.0643272661380523E-2</v>
      </c>
      <c r="G12" s="106">
        <v>15</v>
      </c>
      <c r="H12" s="108">
        <f t="shared" ref="H12:J12" si="5">+H25+H34+H43+H52+H61+H70+H79+H88+H97+H106</f>
        <v>4.2245026149549177E-2</v>
      </c>
      <c r="I12" s="108">
        <f t="shared" si="5"/>
        <v>4.0675991006471263E-2</v>
      </c>
      <c r="J12" s="108">
        <f t="shared" si="5"/>
        <v>3.7174203089624949E-2</v>
      </c>
      <c r="K12" s="109">
        <f t="shared" si="2"/>
        <v>4.0031740081881796E-2</v>
      </c>
    </row>
    <row r="13" spans="1:11" x14ac:dyDescent="0.25">
      <c r="A13" t="s">
        <v>401</v>
      </c>
      <c r="B13" s="30">
        <v>297951</v>
      </c>
      <c r="C13" s="36">
        <v>0.37234333701988864</v>
      </c>
      <c r="G13" s="106">
        <v>20</v>
      </c>
      <c r="H13" s="108">
        <f t="shared" ref="H13:J13" si="6">+H26+H35+H44+H53+H62+H71+H80+H89+H98+H107</f>
        <v>3.9268796412585939E-2</v>
      </c>
      <c r="I13" s="108">
        <f t="shared" si="6"/>
        <v>3.8166428831778523E-2</v>
      </c>
      <c r="J13" s="108">
        <f t="shared" si="6"/>
        <v>3.5026694097137608E-2</v>
      </c>
      <c r="K13" s="109">
        <f t="shared" si="2"/>
        <v>3.7487306447167357E-2</v>
      </c>
    </row>
    <row r="14" spans="1:11" x14ac:dyDescent="0.25">
      <c r="A14" t="s">
        <v>402</v>
      </c>
      <c r="B14" s="30">
        <v>199564</v>
      </c>
      <c r="C14" s="36">
        <v>0.24939109353228237</v>
      </c>
      <c r="G14" s="106">
        <v>25</v>
      </c>
      <c r="H14" s="108">
        <f t="shared" ref="H14:J14" si="7">+H27+H36+H45+H54+H63+H72+H81+H90+H99+H108</f>
        <v>3.7284992491507386E-2</v>
      </c>
      <c r="I14" s="108">
        <f t="shared" si="7"/>
        <v>3.603415801784126E-2</v>
      </c>
      <c r="J14" s="108">
        <f t="shared" si="7"/>
        <v>3.3740034157913698E-2</v>
      </c>
      <c r="K14" s="109">
        <f t="shared" si="2"/>
        <v>3.5686394889087446E-2</v>
      </c>
    </row>
    <row r="15" spans="1:11" x14ac:dyDescent="0.25">
      <c r="A15" t="s">
        <v>403</v>
      </c>
      <c r="B15" s="30">
        <v>49156</v>
      </c>
      <c r="C15" s="36">
        <v>6.1429258752444683E-2</v>
      </c>
      <c r="D15" s="38">
        <f>+C15/3</f>
        <v>2.0476419584148229E-2</v>
      </c>
      <c r="G15" s="106">
        <v>30</v>
      </c>
      <c r="H15" s="108">
        <f t="shared" ref="H15:J15" si="8">+H28+H37+H46+H55+H64+H73+H82+H91+H100+H109</f>
        <v>3.5895756399922527E-2</v>
      </c>
      <c r="I15" s="108">
        <f t="shared" si="8"/>
        <v>3.46449219262564E-2</v>
      </c>
      <c r="J15" s="108">
        <f t="shared" si="8"/>
        <v>3.2655018443190596E-2</v>
      </c>
      <c r="K15" s="109">
        <f t="shared" si="2"/>
        <v>3.4398565589789841E-2</v>
      </c>
    </row>
    <row r="16" spans="1:11" x14ac:dyDescent="0.25">
      <c r="C16">
        <f>+SUM(C6:C15)</f>
        <v>1</v>
      </c>
      <c r="H16" s="36"/>
    </row>
    <row r="17" spans="1:10" x14ac:dyDescent="0.25">
      <c r="H17" s="36"/>
    </row>
    <row r="18" spans="1:10" x14ac:dyDescent="0.25">
      <c r="G18" t="s">
        <v>492</v>
      </c>
      <c r="H18" s="36"/>
    </row>
    <row r="19" spans="1:10" x14ac:dyDescent="0.25">
      <c r="C19" t="s">
        <v>490</v>
      </c>
      <c r="D19" t="s">
        <v>490</v>
      </c>
      <c r="E19" t="s">
        <v>490</v>
      </c>
      <c r="F19" t="s">
        <v>437</v>
      </c>
      <c r="H19" t="s">
        <v>490</v>
      </c>
      <c r="I19" t="s">
        <v>490</v>
      </c>
      <c r="J19" t="s">
        <v>490</v>
      </c>
    </row>
    <row r="20" spans="1:10" s="23" customFormat="1" x14ac:dyDescent="0.25">
      <c r="A20" s="23" t="s">
        <v>284</v>
      </c>
      <c r="B20" s="23" t="s">
        <v>309</v>
      </c>
      <c r="C20" s="23">
        <v>20</v>
      </c>
      <c r="D20" s="23">
        <v>30</v>
      </c>
      <c r="E20" s="23">
        <v>40</v>
      </c>
      <c r="H20" s="23">
        <v>20</v>
      </c>
      <c r="I20" s="23">
        <v>30</v>
      </c>
      <c r="J20" s="23">
        <v>40</v>
      </c>
    </row>
    <row r="21" spans="1:10" x14ac:dyDescent="0.25">
      <c r="A21" s="36" t="s">
        <v>441</v>
      </c>
      <c r="B21">
        <v>0</v>
      </c>
      <c r="C21" s="36">
        <v>9.5000000000000001E-2</v>
      </c>
      <c r="D21" s="36">
        <v>8.5999999999999993E-2</v>
      </c>
      <c r="E21" s="36">
        <v>7.2999999999999995E-2</v>
      </c>
      <c r="F21" s="36">
        <v>0.21</v>
      </c>
      <c r="H21" s="36">
        <f>+C21*$F21</f>
        <v>1.9949999999999999E-2</v>
      </c>
      <c r="I21" s="36">
        <f t="shared" ref="I21:I84" si="9">+D21*$F21</f>
        <v>1.8059999999999996E-2</v>
      </c>
      <c r="J21" s="36">
        <f t="shared" ref="J21:J84" si="10">+E21*$F21</f>
        <v>1.5329999999999998E-2</v>
      </c>
    </row>
    <row r="22" spans="1:10" x14ac:dyDescent="0.25">
      <c r="A22" s="36" t="s">
        <v>441</v>
      </c>
      <c r="B22">
        <v>3</v>
      </c>
      <c r="C22" s="36">
        <v>7.4999999999999997E-2</v>
      </c>
      <c r="D22" s="36">
        <v>6.8000000000000005E-2</v>
      </c>
      <c r="E22" s="36">
        <v>5.6000000000000001E-2</v>
      </c>
      <c r="F22" s="36">
        <v>0.21</v>
      </c>
      <c r="H22" s="36">
        <f t="shared" ref="H22:H85" si="11">+C22*$F22</f>
        <v>1.575E-2</v>
      </c>
      <c r="I22" s="36">
        <f t="shared" si="9"/>
        <v>1.4280000000000001E-2</v>
      </c>
      <c r="J22" s="36">
        <f t="shared" si="10"/>
        <v>1.176E-2</v>
      </c>
    </row>
    <row r="23" spans="1:10" x14ac:dyDescent="0.25">
      <c r="A23" s="36" t="s">
        <v>441</v>
      </c>
      <c r="B23">
        <v>5</v>
      </c>
      <c r="C23" s="36">
        <v>6.9000000000000006E-2</v>
      </c>
      <c r="D23" s="36">
        <v>6.2E-2</v>
      </c>
      <c r="E23" s="36">
        <v>5.1999999999999998E-2</v>
      </c>
      <c r="F23" s="36">
        <v>0.21</v>
      </c>
      <c r="H23" s="36">
        <f t="shared" si="11"/>
        <v>1.4490000000000001E-2</v>
      </c>
      <c r="I23" s="36">
        <f t="shared" si="9"/>
        <v>1.3019999999999999E-2</v>
      </c>
      <c r="J23" s="36">
        <f t="shared" si="10"/>
        <v>1.0919999999999999E-2</v>
      </c>
    </row>
    <row r="24" spans="1:10" x14ac:dyDescent="0.25">
      <c r="A24" s="36" t="s">
        <v>441</v>
      </c>
      <c r="B24">
        <v>10</v>
      </c>
      <c r="C24" s="36">
        <v>5.1999999999999998E-2</v>
      </c>
      <c r="D24" s="36">
        <v>4.7E-2</v>
      </c>
      <c r="E24" s="36">
        <v>4.1000000000000002E-2</v>
      </c>
      <c r="F24" s="36">
        <v>0.21</v>
      </c>
      <c r="H24" s="36">
        <f t="shared" si="11"/>
        <v>1.0919999999999999E-2</v>
      </c>
      <c r="I24" s="36">
        <f t="shared" si="9"/>
        <v>9.8700000000000003E-3</v>
      </c>
      <c r="J24" s="36">
        <f t="shared" si="10"/>
        <v>8.6099999999999996E-3</v>
      </c>
    </row>
    <row r="25" spans="1:10" x14ac:dyDescent="0.25">
      <c r="A25" s="36" t="s">
        <v>441</v>
      </c>
      <c r="B25">
        <v>15</v>
      </c>
      <c r="C25" s="36">
        <v>4.2999999999999997E-2</v>
      </c>
      <c r="D25" s="36">
        <v>4.1000000000000002E-2</v>
      </c>
      <c r="E25" s="36">
        <v>3.6999999999999998E-2</v>
      </c>
      <c r="F25" s="36">
        <v>0.21</v>
      </c>
      <c r="H25" s="36">
        <f t="shared" si="11"/>
        <v>9.0299999999999981E-3</v>
      </c>
      <c r="I25" s="36">
        <f t="shared" si="9"/>
        <v>8.6099999999999996E-3</v>
      </c>
      <c r="J25" s="36">
        <f t="shared" si="10"/>
        <v>7.7699999999999991E-3</v>
      </c>
    </row>
    <row r="26" spans="1:10" x14ac:dyDescent="0.25">
      <c r="A26" s="36" t="s">
        <v>441</v>
      </c>
      <c r="B26">
        <v>20</v>
      </c>
      <c r="C26" s="36">
        <v>3.7999999999999999E-2</v>
      </c>
      <c r="D26" s="36">
        <v>3.6999999999999998E-2</v>
      </c>
      <c r="E26" s="36">
        <v>3.5000000000000003E-2</v>
      </c>
      <c r="F26" s="36">
        <v>0.21</v>
      </c>
      <c r="H26" s="36">
        <f t="shared" si="11"/>
        <v>7.9799999999999992E-3</v>
      </c>
      <c r="I26" s="36">
        <f t="shared" si="9"/>
        <v>7.7699999999999991E-3</v>
      </c>
      <c r="J26" s="36">
        <f t="shared" si="10"/>
        <v>7.3500000000000006E-3</v>
      </c>
    </row>
    <row r="27" spans="1:10" x14ac:dyDescent="0.25">
      <c r="A27" s="36" t="s">
        <v>441</v>
      </c>
      <c r="B27">
        <v>25</v>
      </c>
      <c r="C27" s="36">
        <v>3.5000000000000003E-2</v>
      </c>
      <c r="D27" s="36">
        <v>3.5000000000000003E-2</v>
      </c>
      <c r="E27" s="36">
        <v>3.4000000000000002E-2</v>
      </c>
      <c r="F27" s="36">
        <v>0.21</v>
      </c>
      <c r="H27" s="36">
        <f t="shared" si="11"/>
        <v>7.3500000000000006E-3</v>
      </c>
      <c r="I27" s="36">
        <f t="shared" si="9"/>
        <v>7.3500000000000006E-3</v>
      </c>
      <c r="J27" s="36">
        <f t="shared" si="10"/>
        <v>7.1400000000000005E-3</v>
      </c>
    </row>
    <row r="28" spans="1:10" x14ac:dyDescent="0.25">
      <c r="A28" s="36" t="s">
        <v>441</v>
      </c>
      <c r="B28">
        <v>30</v>
      </c>
      <c r="C28" s="36">
        <v>3.5000000000000003E-2</v>
      </c>
      <c r="D28" s="36">
        <v>3.5000000000000003E-2</v>
      </c>
      <c r="E28" s="36">
        <v>3.4000000000000002E-2</v>
      </c>
      <c r="F28" s="36">
        <v>0.21</v>
      </c>
      <c r="H28" s="36">
        <f t="shared" si="11"/>
        <v>7.3500000000000006E-3</v>
      </c>
      <c r="I28" s="36">
        <f t="shared" si="9"/>
        <v>7.3500000000000006E-3</v>
      </c>
      <c r="J28" s="36">
        <f t="shared" si="10"/>
        <v>7.1400000000000005E-3</v>
      </c>
    </row>
    <row r="29" spans="1:10" x14ac:dyDescent="0.25">
      <c r="A29" s="36"/>
      <c r="H29" s="36"/>
      <c r="I29" s="36"/>
      <c r="J29" s="36"/>
    </row>
    <row r="30" spans="1:10" x14ac:dyDescent="0.25">
      <c r="A30" s="36" t="s">
        <v>483</v>
      </c>
      <c r="B30">
        <v>0</v>
      </c>
      <c r="C30" s="36">
        <v>0.1</v>
      </c>
      <c r="D30" s="36">
        <v>0.1</v>
      </c>
      <c r="E30" s="36">
        <v>9.1999999999999998E-2</v>
      </c>
      <c r="F30" s="36">
        <v>1.3876444161183697E-2</v>
      </c>
      <c r="H30" s="36">
        <f t="shared" si="11"/>
        <v>1.3876444161183697E-3</v>
      </c>
      <c r="I30" s="36">
        <f t="shared" si="9"/>
        <v>1.3876444161183697E-3</v>
      </c>
      <c r="J30" s="36">
        <f t="shared" si="10"/>
        <v>1.2766328628289001E-3</v>
      </c>
    </row>
    <row r="31" spans="1:10" x14ac:dyDescent="0.25">
      <c r="A31" s="36" t="s">
        <v>483</v>
      </c>
      <c r="B31">
        <v>3</v>
      </c>
      <c r="C31" s="36">
        <v>7.6999999999999999E-2</v>
      </c>
      <c r="D31" s="36">
        <v>7.3999999999999996E-2</v>
      </c>
      <c r="E31" s="36">
        <v>6.6000000000000003E-2</v>
      </c>
      <c r="F31" s="36">
        <v>1.3876444161183697E-2</v>
      </c>
      <c r="H31" s="36">
        <f t="shared" si="11"/>
        <v>1.0684862004111447E-3</v>
      </c>
      <c r="I31" s="36">
        <f t="shared" si="9"/>
        <v>1.0268568679275935E-3</v>
      </c>
      <c r="J31" s="36">
        <f t="shared" si="10"/>
        <v>9.1584531463812402E-4</v>
      </c>
    </row>
    <row r="32" spans="1:10" x14ac:dyDescent="0.25">
      <c r="A32" s="36" t="s">
        <v>483</v>
      </c>
      <c r="B32">
        <v>5</v>
      </c>
      <c r="C32" s="36">
        <v>7.0000000000000007E-2</v>
      </c>
      <c r="D32" s="36">
        <v>6.6000000000000003E-2</v>
      </c>
      <c r="E32" s="36">
        <v>5.8000000000000003E-2</v>
      </c>
      <c r="F32" s="36">
        <v>1.3876444161183697E-2</v>
      </c>
      <c r="H32" s="36">
        <f t="shared" si="11"/>
        <v>9.7135109128285884E-4</v>
      </c>
      <c r="I32" s="36">
        <f t="shared" si="9"/>
        <v>9.1584531463812402E-4</v>
      </c>
      <c r="J32" s="36">
        <f t="shared" si="10"/>
        <v>8.0483376134865439E-4</v>
      </c>
    </row>
    <row r="33" spans="1:10" x14ac:dyDescent="0.25">
      <c r="A33" s="36" t="s">
        <v>483</v>
      </c>
      <c r="B33">
        <v>10</v>
      </c>
      <c r="C33" s="36">
        <v>5.8999999999999997E-2</v>
      </c>
      <c r="D33" s="36">
        <v>5.2999999999999999E-2</v>
      </c>
      <c r="E33" s="36">
        <v>4.5999999999999999E-2</v>
      </c>
      <c r="F33" s="36">
        <v>1.3876444161183697E-2</v>
      </c>
      <c r="H33" s="36">
        <f t="shared" si="11"/>
        <v>8.1871020550983804E-4</v>
      </c>
      <c r="I33" s="36">
        <f t="shared" si="9"/>
        <v>7.3545154054273593E-4</v>
      </c>
      <c r="J33" s="36">
        <f t="shared" si="10"/>
        <v>6.3831643141445005E-4</v>
      </c>
    </row>
    <row r="34" spans="1:10" x14ac:dyDescent="0.25">
      <c r="A34" s="36" t="s">
        <v>483</v>
      </c>
      <c r="B34">
        <v>15</v>
      </c>
      <c r="C34" s="36">
        <v>0.05</v>
      </c>
      <c r="D34" s="36">
        <v>4.7E-2</v>
      </c>
      <c r="E34" s="36">
        <v>4.2999999999999997E-2</v>
      </c>
      <c r="F34" s="36">
        <v>1.3876444161183697E-2</v>
      </c>
      <c r="H34" s="36">
        <f t="shared" si="11"/>
        <v>6.9382220805918487E-4</v>
      </c>
      <c r="I34" s="36">
        <f t="shared" si="9"/>
        <v>6.521928755756337E-4</v>
      </c>
      <c r="J34" s="36">
        <f t="shared" si="10"/>
        <v>5.9668709893089889E-4</v>
      </c>
    </row>
    <row r="35" spans="1:10" x14ac:dyDescent="0.25">
      <c r="A35" s="36" t="s">
        <v>483</v>
      </c>
      <c r="B35">
        <v>20</v>
      </c>
      <c r="C35" s="36">
        <v>4.3999999999999997E-2</v>
      </c>
      <c r="D35" s="36">
        <v>4.2999999999999997E-2</v>
      </c>
      <c r="E35" s="36">
        <v>4.1000000000000002E-2</v>
      </c>
      <c r="F35" s="36">
        <v>1.3876444161183697E-2</v>
      </c>
      <c r="H35" s="36">
        <f t="shared" si="11"/>
        <v>6.1056354309208265E-4</v>
      </c>
      <c r="I35" s="36">
        <f t="shared" si="9"/>
        <v>5.9668709893089889E-4</v>
      </c>
      <c r="J35" s="36">
        <f t="shared" si="10"/>
        <v>5.6893421060853159E-4</v>
      </c>
    </row>
    <row r="36" spans="1:10" x14ac:dyDescent="0.25">
      <c r="A36" s="36" t="s">
        <v>483</v>
      </c>
      <c r="B36">
        <v>25</v>
      </c>
      <c r="C36" s="36">
        <v>3.9E-2</v>
      </c>
      <c r="D36" s="36">
        <v>3.9E-2</v>
      </c>
      <c r="E36" s="36">
        <v>3.7999999999999999E-2</v>
      </c>
      <c r="F36" s="36">
        <v>1.3876444161183697E-2</v>
      </c>
      <c r="H36" s="36">
        <f t="shared" si="11"/>
        <v>5.4118132228616418E-4</v>
      </c>
      <c r="I36" s="36">
        <f t="shared" si="9"/>
        <v>5.4118132228616418E-4</v>
      </c>
      <c r="J36" s="36">
        <f t="shared" si="10"/>
        <v>5.2730487812498042E-4</v>
      </c>
    </row>
    <row r="37" spans="1:10" x14ac:dyDescent="0.25">
      <c r="A37" s="36" t="s">
        <v>483</v>
      </c>
      <c r="B37">
        <v>30</v>
      </c>
      <c r="C37" s="36">
        <v>3.5999999999999997E-2</v>
      </c>
      <c r="D37" s="36">
        <v>3.5999999999999997E-2</v>
      </c>
      <c r="E37" s="36">
        <v>3.5999999999999997E-2</v>
      </c>
      <c r="F37" s="36">
        <v>1.3876444161183697E-2</v>
      </c>
      <c r="H37" s="36">
        <f t="shared" si="11"/>
        <v>4.9955198980261302E-4</v>
      </c>
      <c r="I37" s="36">
        <f t="shared" si="9"/>
        <v>4.9955198980261302E-4</v>
      </c>
      <c r="J37" s="36">
        <f t="shared" si="10"/>
        <v>4.9955198980261302E-4</v>
      </c>
    </row>
    <row r="38" spans="1:10" x14ac:dyDescent="0.25">
      <c r="H38" s="36"/>
      <c r="I38" s="36"/>
      <c r="J38" s="36"/>
    </row>
    <row r="39" spans="1:10" x14ac:dyDescent="0.25">
      <c r="A39" s="36" t="s">
        <v>484</v>
      </c>
      <c r="B39">
        <v>0</v>
      </c>
      <c r="C39" s="36">
        <v>0.112</v>
      </c>
      <c r="D39" s="36">
        <v>0.1</v>
      </c>
      <c r="E39" s="36">
        <v>8.3000000000000004E-2</v>
      </c>
      <c r="F39" s="36">
        <v>3.2611643266412985E-2</v>
      </c>
      <c r="H39" s="36">
        <f t="shared" si="11"/>
        <v>3.6525040458382542E-3</v>
      </c>
      <c r="I39" s="36">
        <f t="shared" si="9"/>
        <v>3.2611643266412986E-3</v>
      </c>
      <c r="J39" s="36">
        <f t="shared" si="10"/>
        <v>2.7067663911122778E-3</v>
      </c>
    </row>
    <row r="40" spans="1:10" x14ac:dyDescent="0.25">
      <c r="A40" s="36" t="s">
        <v>484</v>
      </c>
      <c r="B40">
        <v>3</v>
      </c>
      <c r="C40" s="36">
        <v>6.5000000000000002E-2</v>
      </c>
      <c r="D40" s="36">
        <v>6.0999999999999999E-2</v>
      </c>
      <c r="E40" s="36">
        <v>5.6000000000000001E-2</v>
      </c>
      <c r="F40" s="36">
        <v>3.2611643266412985E-2</v>
      </c>
      <c r="H40" s="36">
        <f t="shared" si="11"/>
        <v>2.119756812316844E-3</v>
      </c>
      <c r="I40" s="36">
        <f t="shared" si="9"/>
        <v>1.989310239251192E-3</v>
      </c>
      <c r="J40" s="36">
        <f t="shared" si="10"/>
        <v>1.8262520229191271E-3</v>
      </c>
    </row>
    <row r="41" spans="1:10" x14ac:dyDescent="0.25">
      <c r="A41" s="36" t="s">
        <v>484</v>
      </c>
      <c r="B41">
        <v>5</v>
      </c>
      <c r="C41" s="36">
        <v>5.0999999999999997E-2</v>
      </c>
      <c r="D41" s="36">
        <v>4.9000000000000002E-2</v>
      </c>
      <c r="E41" s="36">
        <v>4.8000000000000001E-2</v>
      </c>
      <c r="F41" s="36">
        <v>3.2611643266412985E-2</v>
      </c>
      <c r="H41" s="36">
        <f t="shared" si="11"/>
        <v>1.6631938065870622E-3</v>
      </c>
      <c r="I41" s="36">
        <f t="shared" si="9"/>
        <v>1.5979705200542362E-3</v>
      </c>
      <c r="J41" s="36">
        <f t="shared" si="10"/>
        <v>1.5653588767878233E-3</v>
      </c>
    </row>
    <row r="42" spans="1:10" x14ac:dyDescent="0.25">
      <c r="A42" s="36" t="s">
        <v>484</v>
      </c>
      <c r="B42">
        <v>10</v>
      </c>
      <c r="C42" s="36">
        <v>3.5999999999999997E-2</v>
      </c>
      <c r="D42" s="36">
        <v>3.5999999999999997E-2</v>
      </c>
      <c r="E42" s="36">
        <v>3.5999999999999997E-2</v>
      </c>
      <c r="F42" s="36">
        <v>3.2611643266412985E-2</v>
      </c>
      <c r="H42" s="36">
        <f t="shared" si="11"/>
        <v>1.1740191575908673E-3</v>
      </c>
      <c r="I42" s="36">
        <f t="shared" si="9"/>
        <v>1.1740191575908673E-3</v>
      </c>
      <c r="J42" s="36">
        <f t="shared" si="10"/>
        <v>1.1740191575908673E-3</v>
      </c>
    </row>
    <row r="43" spans="1:10" x14ac:dyDescent="0.25">
      <c r="A43" s="36" t="s">
        <v>484</v>
      </c>
      <c r="B43">
        <v>15</v>
      </c>
      <c r="C43" s="36">
        <v>3.5999999999999997E-2</v>
      </c>
      <c r="D43" s="36">
        <v>3.5000000000000003E-2</v>
      </c>
      <c r="E43" s="36">
        <v>3.4000000000000002E-2</v>
      </c>
      <c r="F43" s="36">
        <v>3.2611643266412985E-2</v>
      </c>
      <c r="H43" s="36">
        <f t="shared" si="11"/>
        <v>1.1740191575908673E-3</v>
      </c>
      <c r="I43" s="36">
        <f t="shared" si="9"/>
        <v>1.1414075143244547E-3</v>
      </c>
      <c r="J43" s="36">
        <f t="shared" si="10"/>
        <v>1.1087958710580415E-3</v>
      </c>
    </row>
    <row r="44" spans="1:10" x14ac:dyDescent="0.25">
      <c r="A44" s="36" t="s">
        <v>484</v>
      </c>
      <c r="B44">
        <v>20</v>
      </c>
      <c r="C44" s="36">
        <v>3.5999999999999997E-2</v>
      </c>
      <c r="D44" s="36">
        <v>3.5000000000000003E-2</v>
      </c>
      <c r="E44" s="36">
        <v>3.2000000000000001E-2</v>
      </c>
      <c r="F44" s="36">
        <v>3.2611643266412985E-2</v>
      </c>
      <c r="H44" s="36">
        <f t="shared" si="11"/>
        <v>1.1740191575908673E-3</v>
      </c>
      <c r="I44" s="36">
        <f t="shared" si="9"/>
        <v>1.1414075143244547E-3</v>
      </c>
      <c r="J44" s="36">
        <f t="shared" si="10"/>
        <v>1.0435725845252155E-3</v>
      </c>
    </row>
    <row r="45" spans="1:10" x14ac:dyDescent="0.25">
      <c r="A45" s="36" t="s">
        <v>484</v>
      </c>
      <c r="B45">
        <v>25</v>
      </c>
      <c r="C45" s="36">
        <v>3.5999999999999997E-2</v>
      </c>
      <c r="D45" s="36">
        <v>3.5000000000000003E-2</v>
      </c>
      <c r="E45" s="36">
        <v>3.2000000000000001E-2</v>
      </c>
      <c r="F45" s="36">
        <v>3.2611643266412985E-2</v>
      </c>
      <c r="H45" s="36">
        <f t="shared" si="11"/>
        <v>1.1740191575908673E-3</v>
      </c>
      <c r="I45" s="36">
        <f t="shared" si="9"/>
        <v>1.1414075143244547E-3</v>
      </c>
      <c r="J45" s="36">
        <f t="shared" si="10"/>
        <v>1.0435725845252155E-3</v>
      </c>
    </row>
    <row r="46" spans="1:10" x14ac:dyDescent="0.25">
      <c r="A46" s="36" t="s">
        <v>484</v>
      </c>
      <c r="B46">
        <v>30</v>
      </c>
      <c r="C46" s="36">
        <v>3.5999999999999997E-2</v>
      </c>
      <c r="D46" s="36">
        <v>3.5000000000000003E-2</v>
      </c>
      <c r="E46" s="36">
        <v>3.2000000000000001E-2</v>
      </c>
      <c r="F46" s="36">
        <v>3.2611643266412985E-2</v>
      </c>
      <c r="H46" s="36">
        <f t="shared" si="11"/>
        <v>1.1740191575908673E-3</v>
      </c>
      <c r="I46" s="36">
        <f t="shared" si="9"/>
        <v>1.1414075143244547E-3</v>
      </c>
      <c r="J46" s="36">
        <f t="shared" si="10"/>
        <v>1.0435725845252155E-3</v>
      </c>
    </row>
    <row r="47" spans="1:10" x14ac:dyDescent="0.25">
      <c r="H47" s="36"/>
      <c r="I47" s="36"/>
      <c r="J47" s="36"/>
    </row>
    <row r="48" spans="1:10" x14ac:dyDescent="0.25">
      <c r="A48" s="36" t="s">
        <v>485</v>
      </c>
      <c r="B48">
        <v>0</v>
      </c>
      <c r="C48" s="36">
        <v>0.17299999999999999</v>
      </c>
      <c r="D48" s="36">
        <v>0.182</v>
      </c>
      <c r="E48" s="36">
        <v>0.186</v>
      </c>
      <c r="F48" s="36">
        <v>5.0643272661380523E-2</v>
      </c>
      <c r="H48" s="36">
        <f t="shared" si="11"/>
        <v>8.7612861704188302E-3</v>
      </c>
      <c r="I48" s="36">
        <f t="shared" si="9"/>
        <v>9.2170756243712543E-3</v>
      </c>
      <c r="J48" s="36">
        <f t="shared" si="10"/>
        <v>9.4196487150167776E-3</v>
      </c>
    </row>
    <row r="49" spans="1:10" x14ac:dyDescent="0.25">
      <c r="A49" s="36" t="s">
        <v>485</v>
      </c>
      <c r="B49">
        <v>3</v>
      </c>
      <c r="C49" s="36">
        <v>9.7000000000000003E-2</v>
      </c>
      <c r="D49" s="36">
        <v>9.7000000000000003E-2</v>
      </c>
      <c r="E49" s="36">
        <v>9.4E-2</v>
      </c>
      <c r="F49" s="36">
        <v>5.0643272661380523E-2</v>
      </c>
      <c r="H49" s="36">
        <f t="shared" si="11"/>
        <v>4.9123974481539105E-3</v>
      </c>
      <c r="I49" s="36">
        <f t="shared" si="9"/>
        <v>4.9123974481539105E-3</v>
      </c>
      <c r="J49" s="36">
        <f t="shared" si="10"/>
        <v>4.7604676301697688E-3</v>
      </c>
    </row>
    <row r="50" spans="1:10" x14ac:dyDescent="0.25">
      <c r="A50" s="36" t="s">
        <v>485</v>
      </c>
      <c r="B50">
        <v>5</v>
      </c>
      <c r="C50" s="36">
        <v>7.4999999999999997E-2</v>
      </c>
      <c r="D50" s="36">
        <v>7.1999999999999995E-2</v>
      </c>
      <c r="E50" s="36">
        <v>6.7000000000000004E-2</v>
      </c>
      <c r="F50" s="36">
        <v>5.0643272661380523E-2</v>
      </c>
      <c r="H50" s="36">
        <f t="shared" si="11"/>
        <v>3.7982454496035389E-3</v>
      </c>
      <c r="I50" s="36">
        <f t="shared" si="9"/>
        <v>3.6463156316193972E-3</v>
      </c>
      <c r="J50" s="36">
        <f t="shared" si="10"/>
        <v>3.3930992683124952E-3</v>
      </c>
    </row>
    <row r="51" spans="1:10" x14ac:dyDescent="0.25">
      <c r="A51" s="36" t="s">
        <v>485</v>
      </c>
      <c r="B51">
        <v>10</v>
      </c>
      <c r="C51" s="36">
        <v>4.2000000000000003E-2</v>
      </c>
      <c r="D51" s="36">
        <v>0.04</v>
      </c>
      <c r="E51" s="36">
        <v>3.6999999999999998E-2</v>
      </c>
      <c r="F51" s="36">
        <v>5.0643272661380523E-2</v>
      </c>
      <c r="H51" s="36">
        <f t="shared" si="11"/>
        <v>2.1270174517779819E-3</v>
      </c>
      <c r="I51" s="36">
        <f t="shared" si="9"/>
        <v>2.0257309064552211E-3</v>
      </c>
      <c r="J51" s="36">
        <f t="shared" si="10"/>
        <v>1.8738010884710792E-3</v>
      </c>
    </row>
    <row r="52" spans="1:10" x14ac:dyDescent="0.25">
      <c r="A52" s="36" t="s">
        <v>485</v>
      </c>
      <c r="B52">
        <v>15</v>
      </c>
      <c r="C52" s="36">
        <v>4.2000000000000003E-2</v>
      </c>
      <c r="D52" s="36">
        <v>0.04</v>
      </c>
      <c r="E52" s="36">
        <v>3.6999999999999998E-2</v>
      </c>
      <c r="F52" s="36">
        <v>5.0643272661380523E-2</v>
      </c>
      <c r="H52" s="36">
        <f t="shared" si="11"/>
        <v>2.1270174517779819E-3</v>
      </c>
      <c r="I52" s="36">
        <f t="shared" si="9"/>
        <v>2.0257309064552211E-3</v>
      </c>
      <c r="J52" s="36">
        <f t="shared" si="10"/>
        <v>1.8738010884710792E-3</v>
      </c>
    </row>
    <row r="53" spans="1:10" x14ac:dyDescent="0.25">
      <c r="A53" s="36" t="s">
        <v>485</v>
      </c>
      <c r="B53">
        <v>20</v>
      </c>
      <c r="C53" s="36">
        <v>4.2000000000000003E-2</v>
      </c>
      <c r="D53" s="36">
        <v>0.04</v>
      </c>
      <c r="E53" s="36">
        <v>3.6999999999999998E-2</v>
      </c>
      <c r="F53" s="36">
        <v>5.0643272661380523E-2</v>
      </c>
      <c r="H53" s="36">
        <f t="shared" si="11"/>
        <v>2.1270174517779819E-3</v>
      </c>
      <c r="I53" s="36">
        <f t="shared" si="9"/>
        <v>2.0257309064552211E-3</v>
      </c>
      <c r="J53" s="36">
        <f t="shared" si="10"/>
        <v>1.8738010884710792E-3</v>
      </c>
    </row>
    <row r="54" spans="1:10" x14ac:dyDescent="0.25">
      <c r="A54" s="36" t="s">
        <v>485</v>
      </c>
      <c r="B54">
        <v>25</v>
      </c>
      <c r="C54" s="36">
        <v>4.2000000000000003E-2</v>
      </c>
      <c r="D54" s="36">
        <v>0.04</v>
      </c>
      <c r="E54" s="36">
        <v>3.6999999999999998E-2</v>
      </c>
      <c r="F54" s="36">
        <v>5.0643272661380523E-2</v>
      </c>
      <c r="H54" s="36">
        <f t="shared" si="11"/>
        <v>2.1270174517779819E-3</v>
      </c>
      <c r="I54" s="36">
        <f t="shared" si="9"/>
        <v>2.0257309064552211E-3</v>
      </c>
      <c r="J54" s="36">
        <f t="shared" si="10"/>
        <v>1.8738010884710792E-3</v>
      </c>
    </row>
    <row r="55" spans="1:10" x14ac:dyDescent="0.25">
      <c r="A55" s="36" t="s">
        <v>485</v>
      </c>
      <c r="B55">
        <v>30</v>
      </c>
      <c r="C55" s="36">
        <v>4.2000000000000003E-2</v>
      </c>
      <c r="D55" s="36">
        <v>0.04</v>
      </c>
      <c r="E55" s="36">
        <v>3.6999999999999998E-2</v>
      </c>
      <c r="F55" s="36">
        <v>5.0643272661380523E-2</v>
      </c>
      <c r="H55" s="36">
        <f t="shared" si="11"/>
        <v>2.1270174517779819E-3</v>
      </c>
      <c r="I55" s="36">
        <f t="shared" si="9"/>
        <v>2.0257309064552211E-3</v>
      </c>
      <c r="J55" s="36">
        <f t="shared" si="10"/>
        <v>1.8738010884710792E-3</v>
      </c>
    </row>
    <row r="56" spans="1:10" x14ac:dyDescent="0.25">
      <c r="H56" s="36"/>
      <c r="I56" s="36"/>
      <c r="J56" s="36"/>
    </row>
    <row r="57" spans="1:10" x14ac:dyDescent="0.25">
      <c r="A57" s="36" t="s">
        <v>486</v>
      </c>
      <c r="B57">
        <v>0</v>
      </c>
      <c r="C57" s="36">
        <v>0.08</v>
      </c>
      <c r="D57" s="36">
        <v>0.08</v>
      </c>
      <c r="E57" s="36">
        <v>0.08</v>
      </c>
      <c r="F57" s="36">
        <v>9.0264369755250224E-3</v>
      </c>
      <c r="H57" s="36">
        <f t="shared" si="11"/>
        <v>7.2211495804200179E-4</v>
      </c>
      <c r="I57" s="36">
        <f t="shared" si="9"/>
        <v>7.2211495804200179E-4</v>
      </c>
      <c r="J57" s="36">
        <f t="shared" si="10"/>
        <v>7.2211495804200179E-4</v>
      </c>
    </row>
    <row r="58" spans="1:10" x14ac:dyDescent="0.25">
      <c r="A58" s="36" t="s">
        <v>486</v>
      </c>
      <c r="B58">
        <v>3</v>
      </c>
      <c r="C58" s="36">
        <v>6.5000000000000002E-2</v>
      </c>
      <c r="D58" s="36">
        <v>6.5000000000000002E-2</v>
      </c>
      <c r="E58" s="36">
        <v>6.5000000000000002E-2</v>
      </c>
      <c r="F58" s="36">
        <v>9.0264369755250224E-3</v>
      </c>
      <c r="H58" s="36">
        <f t="shared" si="11"/>
        <v>5.8671840340912649E-4</v>
      </c>
      <c r="I58" s="36">
        <f t="shared" si="9"/>
        <v>5.8671840340912649E-4</v>
      </c>
      <c r="J58" s="36">
        <f t="shared" si="10"/>
        <v>5.8671840340912649E-4</v>
      </c>
    </row>
    <row r="59" spans="1:10" x14ac:dyDescent="0.25">
      <c r="A59" s="36" t="s">
        <v>486</v>
      </c>
      <c r="B59">
        <v>5</v>
      </c>
      <c r="C59" s="36">
        <v>5.3999999999999999E-2</v>
      </c>
      <c r="D59" s="36">
        <v>5.3999999999999999E-2</v>
      </c>
      <c r="E59" s="36">
        <v>5.3999999999999999E-2</v>
      </c>
      <c r="F59" s="36">
        <v>9.0264369755250224E-3</v>
      </c>
      <c r="H59" s="36">
        <f t="shared" si="11"/>
        <v>4.8742759667835123E-4</v>
      </c>
      <c r="I59" s="36">
        <f t="shared" si="9"/>
        <v>4.8742759667835123E-4</v>
      </c>
      <c r="J59" s="36">
        <f t="shared" si="10"/>
        <v>4.8742759667835123E-4</v>
      </c>
    </row>
    <row r="60" spans="1:10" x14ac:dyDescent="0.25">
      <c r="A60" s="36" t="s">
        <v>486</v>
      </c>
      <c r="B60">
        <v>10</v>
      </c>
      <c r="C60" s="36">
        <v>3.7999999999999999E-2</v>
      </c>
      <c r="D60" s="36">
        <v>3.7999999999999999E-2</v>
      </c>
      <c r="E60" s="36">
        <v>3.7999999999999999E-2</v>
      </c>
      <c r="F60" s="36">
        <v>9.0264369755250224E-3</v>
      </c>
      <c r="H60" s="36">
        <f t="shared" si="11"/>
        <v>3.4300460506995085E-4</v>
      </c>
      <c r="I60" s="36">
        <f t="shared" si="9"/>
        <v>3.4300460506995085E-4</v>
      </c>
      <c r="J60" s="36">
        <f t="shared" si="10"/>
        <v>3.4300460506995085E-4</v>
      </c>
    </row>
    <row r="61" spans="1:10" x14ac:dyDescent="0.25">
      <c r="A61" s="36" t="s">
        <v>486</v>
      </c>
      <c r="B61">
        <v>15</v>
      </c>
      <c r="C61" s="36">
        <v>3.7999999999999999E-2</v>
      </c>
      <c r="D61" s="36">
        <v>3.7999999999999999E-2</v>
      </c>
      <c r="E61" s="36">
        <v>3.7999999999999999E-2</v>
      </c>
      <c r="F61" s="36">
        <v>9.0264369755250224E-3</v>
      </c>
      <c r="H61" s="36">
        <f t="shared" si="11"/>
        <v>3.4300460506995085E-4</v>
      </c>
      <c r="I61" s="36">
        <f t="shared" si="9"/>
        <v>3.4300460506995085E-4</v>
      </c>
      <c r="J61" s="36">
        <f t="shared" si="10"/>
        <v>3.4300460506995085E-4</v>
      </c>
    </row>
    <row r="62" spans="1:10" x14ac:dyDescent="0.25">
      <c r="A62" s="36" t="s">
        <v>486</v>
      </c>
      <c r="B62">
        <v>20</v>
      </c>
      <c r="C62" s="36">
        <v>4.4999999999999998E-2</v>
      </c>
      <c r="D62" s="36">
        <v>4.4999999999999998E-2</v>
      </c>
      <c r="E62" s="36">
        <v>4.4999999999999998E-2</v>
      </c>
      <c r="F62" s="36">
        <v>9.0264369755250224E-3</v>
      </c>
      <c r="H62" s="36">
        <f t="shared" si="11"/>
        <v>4.0618966389862601E-4</v>
      </c>
      <c r="I62" s="36">
        <f t="shared" si="9"/>
        <v>4.0618966389862601E-4</v>
      </c>
      <c r="J62" s="36">
        <f t="shared" si="10"/>
        <v>4.0618966389862601E-4</v>
      </c>
    </row>
    <row r="63" spans="1:10" x14ac:dyDescent="0.25">
      <c r="A63" s="36" t="s">
        <v>486</v>
      </c>
      <c r="B63">
        <v>25</v>
      </c>
      <c r="C63" s="36">
        <v>4.4999999999999998E-2</v>
      </c>
      <c r="D63" s="36">
        <v>4.4999999999999998E-2</v>
      </c>
      <c r="E63" s="36">
        <v>4.4999999999999998E-2</v>
      </c>
      <c r="F63" s="36">
        <v>9.0264369755250224E-3</v>
      </c>
      <c r="H63" s="36">
        <f t="shared" si="11"/>
        <v>4.0618966389862601E-4</v>
      </c>
      <c r="I63" s="36">
        <f t="shared" si="9"/>
        <v>4.0618966389862601E-4</v>
      </c>
      <c r="J63" s="36">
        <f t="shared" si="10"/>
        <v>4.0618966389862601E-4</v>
      </c>
    </row>
    <row r="64" spans="1:10" x14ac:dyDescent="0.25">
      <c r="A64" s="36" t="s">
        <v>486</v>
      </c>
      <c r="B64">
        <v>30</v>
      </c>
      <c r="C64" s="36">
        <v>3.7999999999999999E-2</v>
      </c>
      <c r="D64" s="36">
        <v>3.7999999999999999E-2</v>
      </c>
      <c r="E64" s="36">
        <v>3.7999999999999999E-2</v>
      </c>
      <c r="F64" s="36">
        <v>9.0264369755250224E-3</v>
      </c>
      <c r="H64" s="36">
        <f t="shared" si="11"/>
        <v>3.4300460506995085E-4</v>
      </c>
      <c r="I64" s="36">
        <f t="shared" si="9"/>
        <v>3.4300460506995085E-4</v>
      </c>
      <c r="J64" s="36">
        <f t="shared" si="10"/>
        <v>3.4300460506995085E-4</v>
      </c>
    </row>
    <row r="65" spans="1:10" x14ac:dyDescent="0.25">
      <c r="H65" s="36"/>
      <c r="I65" s="36"/>
      <c r="J65" s="36"/>
    </row>
    <row r="66" spans="1:10" x14ac:dyDescent="0.25">
      <c r="A66" s="36" t="s">
        <v>457</v>
      </c>
      <c r="B66">
        <v>0</v>
      </c>
      <c r="C66" s="36">
        <v>0.09</v>
      </c>
      <c r="D66" s="36">
        <v>8.7999999999999995E-2</v>
      </c>
      <c r="E66" s="36">
        <v>8.2000000000000003E-2</v>
      </c>
      <c r="F66" s="36">
        <v>0.37234333701988864</v>
      </c>
      <c r="H66" s="36">
        <f t="shared" si="11"/>
        <v>3.3510900331789974E-2</v>
      </c>
      <c r="I66" s="36">
        <f t="shared" si="9"/>
        <v>3.2766213657750197E-2</v>
      </c>
      <c r="J66" s="36">
        <f t="shared" si="10"/>
        <v>3.053215363563087E-2</v>
      </c>
    </row>
    <row r="67" spans="1:10" x14ac:dyDescent="0.25">
      <c r="A67" s="36" t="s">
        <v>457</v>
      </c>
      <c r="B67">
        <v>3</v>
      </c>
      <c r="C67" s="36">
        <v>6.5000000000000002E-2</v>
      </c>
      <c r="D67" s="36">
        <v>6.3E-2</v>
      </c>
      <c r="E67" s="36">
        <v>5.8000000000000003E-2</v>
      </c>
      <c r="F67" s="36">
        <v>0.37234333701988864</v>
      </c>
      <c r="H67" s="36">
        <f t="shared" si="11"/>
        <v>2.4202316906292761E-2</v>
      </c>
      <c r="I67" s="36">
        <f t="shared" si="9"/>
        <v>2.3457630232252984E-2</v>
      </c>
      <c r="J67" s="36">
        <f t="shared" si="10"/>
        <v>2.1595913547153543E-2</v>
      </c>
    </row>
    <row r="68" spans="1:10" x14ac:dyDescent="0.25">
      <c r="A68" s="36" t="s">
        <v>457</v>
      </c>
      <c r="B68">
        <v>5</v>
      </c>
      <c r="C68" s="36">
        <v>5.8000000000000003E-2</v>
      </c>
      <c r="D68" s="36">
        <v>5.6000000000000001E-2</v>
      </c>
      <c r="E68" s="36">
        <v>5.0999999999999997E-2</v>
      </c>
      <c r="F68" s="36">
        <v>0.37234333701988864</v>
      </c>
      <c r="H68" s="36">
        <f t="shared" si="11"/>
        <v>2.1595913547153543E-2</v>
      </c>
      <c r="I68" s="36">
        <f t="shared" si="9"/>
        <v>2.0851226873113766E-2</v>
      </c>
      <c r="J68" s="36">
        <f t="shared" si="10"/>
        <v>1.8989510188014321E-2</v>
      </c>
    </row>
    <row r="69" spans="1:10" x14ac:dyDescent="0.25">
      <c r="A69" s="36" t="s">
        <v>457</v>
      </c>
      <c r="B69">
        <v>10</v>
      </c>
      <c r="C69" s="36">
        <v>4.5999999999999999E-2</v>
      </c>
      <c r="D69" s="36">
        <v>4.4999999999999998E-2</v>
      </c>
      <c r="E69" s="36">
        <v>4.1000000000000002E-2</v>
      </c>
      <c r="F69" s="36">
        <v>0.37234333701988864</v>
      </c>
      <c r="H69" s="36">
        <f t="shared" si="11"/>
        <v>1.7127793502914879E-2</v>
      </c>
      <c r="I69" s="36">
        <f t="shared" si="9"/>
        <v>1.6755450165894987E-2</v>
      </c>
      <c r="J69" s="36">
        <f t="shared" si="10"/>
        <v>1.5266076817815435E-2</v>
      </c>
    </row>
    <row r="70" spans="1:10" x14ac:dyDescent="0.25">
      <c r="A70" s="36" t="s">
        <v>457</v>
      </c>
      <c r="B70">
        <v>15</v>
      </c>
      <c r="C70" s="36">
        <v>4.2000000000000003E-2</v>
      </c>
      <c r="D70" s="36">
        <v>4.1000000000000002E-2</v>
      </c>
      <c r="E70" s="36">
        <v>3.7999999999999999E-2</v>
      </c>
      <c r="F70" s="36">
        <v>0.37234333701988864</v>
      </c>
      <c r="H70" s="36">
        <f t="shared" si="11"/>
        <v>1.5638420154835325E-2</v>
      </c>
      <c r="I70" s="36">
        <f t="shared" si="9"/>
        <v>1.5266076817815435E-2</v>
      </c>
      <c r="J70" s="36">
        <f t="shared" si="10"/>
        <v>1.4149046806755768E-2</v>
      </c>
    </row>
    <row r="71" spans="1:10" x14ac:dyDescent="0.25">
      <c r="A71" s="36" t="s">
        <v>457</v>
      </c>
      <c r="B71">
        <v>20</v>
      </c>
      <c r="C71" s="36">
        <v>3.9E-2</v>
      </c>
      <c r="D71" s="36">
        <v>3.7999999999999999E-2</v>
      </c>
      <c r="E71" s="36">
        <v>3.5000000000000003E-2</v>
      </c>
      <c r="F71" s="36">
        <v>0.37234333701988864</v>
      </c>
      <c r="H71" s="36">
        <f t="shared" si="11"/>
        <v>1.4521390143775657E-2</v>
      </c>
      <c r="I71" s="36">
        <f t="shared" si="9"/>
        <v>1.4149046806755768E-2</v>
      </c>
      <c r="J71" s="36">
        <f t="shared" si="10"/>
        <v>1.3032016795696103E-2</v>
      </c>
    </row>
    <row r="72" spans="1:10" x14ac:dyDescent="0.25">
      <c r="A72" s="36" t="s">
        <v>457</v>
      </c>
      <c r="B72">
        <v>25</v>
      </c>
      <c r="C72" s="36">
        <v>3.6999999999999998E-2</v>
      </c>
      <c r="D72" s="36">
        <v>3.5000000000000003E-2</v>
      </c>
      <c r="E72" s="36">
        <v>3.3000000000000002E-2</v>
      </c>
      <c r="F72" s="36">
        <v>0.37234333701988864</v>
      </c>
      <c r="H72" s="36">
        <f t="shared" si="11"/>
        <v>1.377670346973588E-2</v>
      </c>
      <c r="I72" s="36">
        <f t="shared" si="9"/>
        <v>1.3032016795696103E-2</v>
      </c>
      <c r="J72" s="36">
        <f t="shared" si="10"/>
        <v>1.2287330121656326E-2</v>
      </c>
    </row>
    <row r="73" spans="1:10" x14ac:dyDescent="0.25">
      <c r="A73" s="36" t="s">
        <v>457</v>
      </c>
      <c r="B73">
        <v>30</v>
      </c>
      <c r="C73" s="36">
        <v>3.5000000000000003E-2</v>
      </c>
      <c r="D73" s="36">
        <v>3.3000000000000002E-2</v>
      </c>
      <c r="E73" s="36">
        <v>3.1E-2</v>
      </c>
      <c r="F73" s="36">
        <v>0.37234333701988864</v>
      </c>
      <c r="H73" s="36">
        <f t="shared" si="11"/>
        <v>1.3032016795696103E-2</v>
      </c>
      <c r="I73" s="36">
        <f t="shared" si="9"/>
        <v>1.2287330121656326E-2</v>
      </c>
      <c r="J73" s="36">
        <f t="shared" si="10"/>
        <v>1.1542643447616548E-2</v>
      </c>
    </row>
    <row r="74" spans="1:10" x14ac:dyDescent="0.25">
      <c r="H74" s="36"/>
      <c r="I74" s="36"/>
      <c r="J74" s="36"/>
    </row>
    <row r="75" spans="1:10" x14ac:dyDescent="0.25">
      <c r="A75" s="36" t="s">
        <v>487</v>
      </c>
      <c r="B75">
        <v>0</v>
      </c>
      <c r="C75" s="36">
        <v>0.122</v>
      </c>
      <c r="D75" s="36">
        <v>0.11600000000000001</v>
      </c>
      <c r="E75" s="36">
        <v>0.10199999999999999</v>
      </c>
      <c r="F75" s="36">
        <v>0.24939109353228237</v>
      </c>
      <c r="H75" s="36">
        <f t="shared" si="11"/>
        <v>3.0425713410938447E-2</v>
      </c>
      <c r="I75" s="36">
        <f t="shared" si="9"/>
        <v>2.8929366849744755E-2</v>
      </c>
      <c r="J75" s="36">
        <f t="shared" si="10"/>
        <v>2.5437891540292801E-2</v>
      </c>
    </row>
    <row r="76" spans="1:10" x14ac:dyDescent="0.25">
      <c r="A76" s="36" t="s">
        <v>487</v>
      </c>
      <c r="B76">
        <v>3</v>
      </c>
      <c r="C76" s="36">
        <v>7.6999999999999999E-2</v>
      </c>
      <c r="D76" s="36">
        <v>7.1999999999999995E-2</v>
      </c>
      <c r="E76" s="36">
        <v>6.3E-2</v>
      </c>
      <c r="F76" s="36">
        <v>0.24939109353228237</v>
      </c>
      <c r="H76" s="36">
        <f t="shared" si="11"/>
        <v>1.9203114201985741E-2</v>
      </c>
      <c r="I76" s="36">
        <f t="shared" si="9"/>
        <v>1.795615873432433E-2</v>
      </c>
      <c r="J76" s="36">
        <f t="shared" si="10"/>
        <v>1.571163889253379E-2</v>
      </c>
    </row>
    <row r="77" spans="1:10" x14ac:dyDescent="0.25">
      <c r="A77" s="36" t="s">
        <v>487</v>
      </c>
      <c r="B77">
        <v>5</v>
      </c>
      <c r="C77" s="36">
        <v>6.4000000000000001E-2</v>
      </c>
      <c r="D77" s="36">
        <v>0.06</v>
      </c>
      <c r="E77" s="36">
        <v>5.1999999999999998E-2</v>
      </c>
      <c r="F77" s="36">
        <v>0.24939109353228237</v>
      </c>
      <c r="H77" s="36">
        <f t="shared" si="11"/>
        <v>1.5961029986066071E-2</v>
      </c>
      <c r="I77" s="36">
        <f t="shared" si="9"/>
        <v>1.4963465611936941E-2</v>
      </c>
      <c r="J77" s="36">
        <f t="shared" si="10"/>
        <v>1.2968336863678683E-2</v>
      </c>
    </row>
    <row r="78" spans="1:10" x14ac:dyDescent="0.25">
      <c r="A78" s="36" t="s">
        <v>487</v>
      </c>
      <c r="B78">
        <v>10</v>
      </c>
      <c r="C78" s="36">
        <v>4.5999999999999999E-2</v>
      </c>
      <c r="D78" s="36">
        <v>4.2999999999999997E-2</v>
      </c>
      <c r="E78" s="36">
        <v>3.9E-2</v>
      </c>
      <c r="F78" s="36">
        <v>0.24939109353228237</v>
      </c>
      <c r="H78" s="36">
        <f t="shared" si="11"/>
        <v>1.1471990302484988E-2</v>
      </c>
      <c r="I78" s="36">
        <f t="shared" si="9"/>
        <v>1.0723817021888141E-2</v>
      </c>
      <c r="J78" s="36">
        <f t="shared" si="10"/>
        <v>9.7262526477590126E-3</v>
      </c>
    </row>
    <row r="79" spans="1:10" x14ac:dyDescent="0.25">
      <c r="A79" s="36" t="s">
        <v>487</v>
      </c>
      <c r="B79">
        <v>15</v>
      </c>
      <c r="C79" s="36">
        <v>4.2000000000000003E-2</v>
      </c>
      <c r="D79" s="36">
        <v>0.04</v>
      </c>
      <c r="E79" s="36">
        <v>3.5999999999999997E-2</v>
      </c>
      <c r="F79" s="36">
        <v>0.24939109353228237</v>
      </c>
      <c r="H79" s="36">
        <f t="shared" si="11"/>
        <v>1.047442592835586E-2</v>
      </c>
      <c r="I79" s="36">
        <f t="shared" si="9"/>
        <v>9.975643741291295E-3</v>
      </c>
      <c r="J79" s="36">
        <f t="shared" si="10"/>
        <v>8.9780793671621652E-3</v>
      </c>
    </row>
    <row r="80" spans="1:10" x14ac:dyDescent="0.25">
      <c r="A80" s="36" t="s">
        <v>487</v>
      </c>
      <c r="B80">
        <v>20</v>
      </c>
      <c r="C80" s="36">
        <v>3.9E-2</v>
      </c>
      <c r="D80" s="36">
        <v>3.7999999999999999E-2</v>
      </c>
      <c r="E80" s="36">
        <v>3.4000000000000002E-2</v>
      </c>
      <c r="F80" s="36">
        <v>0.24939109353228237</v>
      </c>
      <c r="H80" s="36">
        <f t="shared" si="11"/>
        <v>9.7262526477590126E-3</v>
      </c>
      <c r="I80" s="36">
        <f t="shared" si="9"/>
        <v>9.4768615542267301E-3</v>
      </c>
      <c r="J80" s="36">
        <f t="shared" si="10"/>
        <v>8.4792971800976003E-3</v>
      </c>
    </row>
    <row r="81" spans="1:10" x14ac:dyDescent="0.25">
      <c r="A81" s="36" t="s">
        <v>487</v>
      </c>
      <c r="B81">
        <v>25</v>
      </c>
      <c r="C81" s="36">
        <v>3.6999999999999998E-2</v>
      </c>
      <c r="D81" s="36">
        <v>3.5999999999999997E-2</v>
      </c>
      <c r="E81" s="36">
        <v>3.3000000000000002E-2</v>
      </c>
      <c r="F81" s="36">
        <v>0.24939109353228237</v>
      </c>
      <c r="H81" s="36">
        <f t="shared" si="11"/>
        <v>9.2274704606944476E-3</v>
      </c>
      <c r="I81" s="36">
        <f t="shared" si="9"/>
        <v>8.9780793671621652E-3</v>
      </c>
      <c r="J81" s="36">
        <f t="shared" si="10"/>
        <v>8.2299060865653178E-3</v>
      </c>
    </row>
    <row r="82" spans="1:10" x14ac:dyDescent="0.25">
      <c r="A82" s="36" t="s">
        <v>487</v>
      </c>
      <c r="B82">
        <v>30</v>
      </c>
      <c r="C82" s="36">
        <v>3.5000000000000003E-2</v>
      </c>
      <c r="D82" s="36">
        <v>3.4000000000000002E-2</v>
      </c>
      <c r="E82" s="36">
        <v>3.2000000000000001E-2</v>
      </c>
      <c r="F82" s="36">
        <v>0.24939109353228237</v>
      </c>
      <c r="H82" s="36">
        <f t="shared" si="11"/>
        <v>8.7286882736298844E-3</v>
      </c>
      <c r="I82" s="36">
        <f t="shared" si="9"/>
        <v>8.4792971800976003E-3</v>
      </c>
      <c r="J82" s="36">
        <f t="shared" si="10"/>
        <v>7.9805149930330353E-3</v>
      </c>
    </row>
    <row r="83" spans="1:10" x14ac:dyDescent="0.25">
      <c r="A83" s="36"/>
      <c r="F83" s="36"/>
      <c r="H83" s="36"/>
      <c r="I83" s="36"/>
      <c r="J83" s="36"/>
    </row>
    <row r="84" spans="1:10" x14ac:dyDescent="0.25">
      <c r="A84" s="36" t="s">
        <v>488</v>
      </c>
      <c r="B84">
        <v>0</v>
      </c>
      <c r="C84" s="36">
        <v>0.2</v>
      </c>
      <c r="D84" s="36">
        <v>0.19800000000000001</v>
      </c>
      <c r="E84" s="36">
        <v>0.16800000000000001</v>
      </c>
      <c r="F84" s="36">
        <v>2.0476419584148229E-2</v>
      </c>
      <c r="H84" s="36">
        <f t="shared" si="11"/>
        <v>4.095283916829646E-3</v>
      </c>
      <c r="I84" s="36">
        <f t="shared" si="9"/>
        <v>4.0543310776613491E-3</v>
      </c>
      <c r="J84" s="36">
        <f t="shared" si="10"/>
        <v>3.4400384901369027E-3</v>
      </c>
    </row>
    <row r="85" spans="1:10" x14ac:dyDescent="0.25">
      <c r="A85" s="36" t="s">
        <v>488</v>
      </c>
      <c r="B85">
        <v>3</v>
      </c>
      <c r="C85" s="36">
        <v>9.8000000000000004E-2</v>
      </c>
      <c r="D85" s="36">
        <v>9.4E-2</v>
      </c>
      <c r="E85" s="36">
        <v>8.1000000000000003E-2</v>
      </c>
      <c r="F85" s="36">
        <v>2.0476419584148229E-2</v>
      </c>
      <c r="H85" s="36">
        <f t="shared" si="11"/>
        <v>2.0066891192465266E-3</v>
      </c>
      <c r="I85" s="36">
        <f t="shared" ref="I85:I109" si="12">+D85*$F85</f>
        <v>1.9247834409099336E-3</v>
      </c>
      <c r="J85" s="36">
        <f t="shared" ref="J85:J109" si="13">+E85*$F85</f>
        <v>1.6585899863160065E-3</v>
      </c>
    </row>
    <row r="86" spans="1:10" x14ac:dyDescent="0.25">
      <c r="A86" s="36" t="s">
        <v>488</v>
      </c>
      <c r="B86">
        <v>5</v>
      </c>
      <c r="C86" s="36">
        <v>6.9000000000000006E-2</v>
      </c>
      <c r="D86" s="36">
        <v>6.4000000000000001E-2</v>
      </c>
      <c r="E86" s="36">
        <v>5.5E-2</v>
      </c>
      <c r="F86" s="36">
        <v>2.0476419584148229E-2</v>
      </c>
      <c r="H86" s="36">
        <f t="shared" ref="H86:H109" si="14">+C86*$F86</f>
        <v>1.4128729513062279E-3</v>
      </c>
      <c r="I86" s="36">
        <f t="shared" si="12"/>
        <v>1.3104908533854867E-3</v>
      </c>
      <c r="J86" s="36">
        <f t="shared" si="13"/>
        <v>1.1262030771281527E-3</v>
      </c>
    </row>
    <row r="87" spans="1:10" x14ac:dyDescent="0.25">
      <c r="A87" s="36" t="s">
        <v>488</v>
      </c>
      <c r="B87">
        <v>10</v>
      </c>
      <c r="C87" s="36">
        <v>4.7E-2</v>
      </c>
      <c r="D87" s="36">
        <v>4.5999999999999999E-2</v>
      </c>
      <c r="E87" s="36">
        <v>4.2000000000000003E-2</v>
      </c>
      <c r="F87" s="36">
        <v>2.0476419584148229E-2</v>
      </c>
      <c r="H87" s="36">
        <f t="shared" si="14"/>
        <v>9.6239172045496678E-4</v>
      </c>
      <c r="I87" s="36">
        <f t="shared" si="12"/>
        <v>9.4191530087081848E-4</v>
      </c>
      <c r="J87" s="36">
        <f t="shared" si="13"/>
        <v>8.6000962253422568E-4</v>
      </c>
    </row>
    <row r="88" spans="1:10" x14ac:dyDescent="0.25">
      <c r="A88" s="36" t="s">
        <v>488</v>
      </c>
      <c r="B88">
        <v>15</v>
      </c>
      <c r="C88" s="36">
        <v>4.3999999999999997E-2</v>
      </c>
      <c r="D88" s="36">
        <v>4.2000000000000003E-2</v>
      </c>
      <c r="E88" s="36">
        <v>3.9E-2</v>
      </c>
      <c r="F88" s="36">
        <v>2.0476419584148229E-2</v>
      </c>
      <c r="H88" s="36">
        <f t="shared" si="14"/>
        <v>9.0096246170252197E-4</v>
      </c>
      <c r="I88" s="36">
        <f t="shared" si="12"/>
        <v>8.6000962253422568E-4</v>
      </c>
      <c r="J88" s="36">
        <f t="shared" si="13"/>
        <v>7.9858036378178097E-4</v>
      </c>
    </row>
    <row r="89" spans="1:10" x14ac:dyDescent="0.25">
      <c r="A89" s="36" t="s">
        <v>488</v>
      </c>
      <c r="B89">
        <v>20</v>
      </c>
      <c r="C89" s="36">
        <v>4.2000000000000003E-2</v>
      </c>
      <c r="D89" s="36">
        <v>3.9E-2</v>
      </c>
      <c r="E89" s="36">
        <v>3.5999999999999997E-2</v>
      </c>
      <c r="F89" s="36">
        <v>2.0476419584148229E-2</v>
      </c>
      <c r="H89" s="36">
        <f t="shared" si="14"/>
        <v>8.6000962253422568E-4</v>
      </c>
      <c r="I89" s="36">
        <f t="shared" si="12"/>
        <v>7.9858036378178097E-4</v>
      </c>
      <c r="J89" s="36">
        <f t="shared" si="13"/>
        <v>7.3715110502933616E-4</v>
      </c>
    </row>
    <row r="90" spans="1:10" x14ac:dyDescent="0.25">
      <c r="A90" s="36" t="s">
        <v>488</v>
      </c>
      <c r="B90">
        <v>25</v>
      </c>
      <c r="C90" s="36">
        <v>0.04</v>
      </c>
      <c r="D90" s="36">
        <v>3.6999999999999998E-2</v>
      </c>
      <c r="E90" s="36">
        <v>3.4000000000000002E-2</v>
      </c>
      <c r="F90" s="36">
        <v>2.0476419584148229E-2</v>
      </c>
      <c r="H90" s="36">
        <f t="shared" si="14"/>
        <v>8.1905678336592917E-4</v>
      </c>
      <c r="I90" s="36">
        <f t="shared" si="12"/>
        <v>7.5762752461348446E-4</v>
      </c>
      <c r="J90" s="36">
        <f t="shared" si="13"/>
        <v>6.9619826586103987E-4</v>
      </c>
    </row>
    <row r="91" spans="1:10" x14ac:dyDescent="0.25">
      <c r="A91" s="36" t="s">
        <v>488</v>
      </c>
      <c r="B91">
        <v>30</v>
      </c>
      <c r="C91" s="36">
        <v>3.7999999999999999E-2</v>
      </c>
      <c r="D91" s="36">
        <v>3.5999999999999997E-2</v>
      </c>
      <c r="E91" s="36">
        <v>3.4000000000000002E-2</v>
      </c>
      <c r="F91" s="36">
        <v>2.0476419584148229E-2</v>
      </c>
      <c r="H91" s="36">
        <f t="shared" si="14"/>
        <v>7.7810394419763266E-4</v>
      </c>
      <c r="I91" s="36">
        <f t="shared" si="12"/>
        <v>7.3715110502933616E-4</v>
      </c>
      <c r="J91" s="36">
        <f t="shared" si="13"/>
        <v>6.9619826586103987E-4</v>
      </c>
    </row>
    <row r="92" spans="1:10" x14ac:dyDescent="0.25">
      <c r="F92" s="36"/>
      <c r="H92" s="36"/>
      <c r="I92" s="36"/>
      <c r="J92" s="36"/>
    </row>
    <row r="93" spans="1:10" x14ac:dyDescent="0.25">
      <c r="A93" s="36" t="s">
        <v>489</v>
      </c>
      <c r="B93">
        <v>0</v>
      </c>
      <c r="C93" s="36">
        <v>0.15</v>
      </c>
      <c r="D93" s="36">
        <v>0.14699999999999999</v>
      </c>
      <c r="E93" s="36">
        <v>0.13100000000000001</v>
      </c>
      <c r="F93" s="36">
        <v>2.0476419584148229E-2</v>
      </c>
      <c r="H93" s="36">
        <f t="shared" si="14"/>
        <v>3.0714629376222343E-3</v>
      </c>
      <c r="I93" s="36">
        <f t="shared" si="12"/>
        <v>3.0100336788697894E-3</v>
      </c>
      <c r="J93" s="36">
        <f t="shared" si="13"/>
        <v>2.6824109655234183E-3</v>
      </c>
    </row>
    <row r="94" spans="1:10" x14ac:dyDescent="0.25">
      <c r="A94" s="36" t="s">
        <v>489</v>
      </c>
      <c r="B94">
        <v>3</v>
      </c>
      <c r="C94" s="36">
        <v>8.1000000000000003E-2</v>
      </c>
      <c r="D94" s="36">
        <v>7.8E-2</v>
      </c>
      <c r="E94" s="36">
        <v>7.0000000000000007E-2</v>
      </c>
      <c r="F94" s="36">
        <v>2.0476419584148229E-2</v>
      </c>
      <c r="H94" s="36">
        <f t="shared" si="14"/>
        <v>1.6585899863160065E-3</v>
      </c>
      <c r="I94" s="36">
        <f t="shared" si="12"/>
        <v>1.5971607275635619E-3</v>
      </c>
      <c r="J94" s="36">
        <f t="shared" si="13"/>
        <v>1.4333493708903761E-3</v>
      </c>
    </row>
    <row r="95" spans="1:10" x14ac:dyDescent="0.25">
      <c r="A95" s="36" t="s">
        <v>489</v>
      </c>
      <c r="B95">
        <v>5</v>
      </c>
      <c r="C95" s="36">
        <v>6.0999999999999999E-2</v>
      </c>
      <c r="D95" s="36">
        <v>5.8000000000000003E-2</v>
      </c>
      <c r="E95" s="36">
        <v>5.1999999999999998E-2</v>
      </c>
      <c r="F95" s="36">
        <v>2.0476419584148229E-2</v>
      </c>
      <c r="H95" s="36">
        <f t="shared" si="14"/>
        <v>1.2490615946330419E-3</v>
      </c>
      <c r="I95" s="36">
        <f t="shared" si="12"/>
        <v>1.1876323358805973E-3</v>
      </c>
      <c r="J95" s="36">
        <f t="shared" si="13"/>
        <v>1.0647738183757079E-3</v>
      </c>
    </row>
    <row r="96" spans="1:10" x14ac:dyDescent="0.25">
      <c r="A96" s="36" t="s">
        <v>489</v>
      </c>
      <c r="B96">
        <v>10</v>
      </c>
      <c r="C96" s="36">
        <v>4.4999999999999998E-2</v>
      </c>
      <c r="D96" s="36">
        <v>4.2999999999999997E-2</v>
      </c>
      <c r="E96" s="36">
        <v>3.6999999999999998E-2</v>
      </c>
      <c r="F96" s="36">
        <v>2.0476419584148229E-2</v>
      </c>
      <c r="H96" s="36">
        <f t="shared" si="14"/>
        <v>9.2143888128667028E-4</v>
      </c>
      <c r="I96" s="36">
        <f t="shared" si="12"/>
        <v>8.8048604211837377E-4</v>
      </c>
      <c r="J96" s="36">
        <f t="shared" si="13"/>
        <v>7.5762752461348446E-4</v>
      </c>
    </row>
    <row r="97" spans="1:10" x14ac:dyDescent="0.25">
      <c r="A97" s="36" t="s">
        <v>489</v>
      </c>
      <c r="B97">
        <v>15</v>
      </c>
      <c r="C97" s="36">
        <v>4.4999999999999998E-2</v>
      </c>
      <c r="D97" s="36">
        <v>4.2999999999999997E-2</v>
      </c>
      <c r="E97" s="36">
        <v>3.6999999999999998E-2</v>
      </c>
      <c r="F97" s="36">
        <v>2.0476419584148229E-2</v>
      </c>
      <c r="H97" s="36">
        <f t="shared" si="14"/>
        <v>9.2143888128667028E-4</v>
      </c>
      <c r="I97" s="36">
        <f t="shared" si="12"/>
        <v>8.8048604211837377E-4</v>
      </c>
      <c r="J97" s="36">
        <f t="shared" si="13"/>
        <v>7.5762752461348446E-4</v>
      </c>
    </row>
    <row r="98" spans="1:10" x14ac:dyDescent="0.25">
      <c r="A98" s="36" t="s">
        <v>489</v>
      </c>
      <c r="B98">
        <v>20</v>
      </c>
      <c r="C98" s="36">
        <v>4.4999999999999998E-2</v>
      </c>
      <c r="D98" s="36">
        <v>4.2999999999999997E-2</v>
      </c>
      <c r="E98" s="36">
        <v>3.6999999999999998E-2</v>
      </c>
      <c r="F98" s="36">
        <v>2.0476419584148229E-2</v>
      </c>
      <c r="H98" s="36">
        <f t="shared" si="14"/>
        <v>9.2143888128667028E-4</v>
      </c>
      <c r="I98" s="36">
        <f t="shared" si="12"/>
        <v>8.8048604211837377E-4</v>
      </c>
      <c r="J98" s="36">
        <f t="shared" si="13"/>
        <v>7.5762752461348446E-4</v>
      </c>
    </row>
    <row r="99" spans="1:10" x14ac:dyDescent="0.25">
      <c r="A99" s="36" t="s">
        <v>489</v>
      </c>
      <c r="B99">
        <v>25</v>
      </c>
      <c r="C99" s="36">
        <v>4.4999999999999998E-2</v>
      </c>
      <c r="D99" s="36">
        <v>4.2999999999999997E-2</v>
      </c>
      <c r="E99" s="36">
        <v>3.6999999999999998E-2</v>
      </c>
      <c r="F99" s="36">
        <v>2.0476419584148229E-2</v>
      </c>
      <c r="H99" s="36">
        <f t="shared" si="14"/>
        <v>9.2143888128667028E-4</v>
      </c>
      <c r="I99" s="36">
        <f t="shared" si="12"/>
        <v>8.8048604211837377E-4</v>
      </c>
      <c r="J99" s="36">
        <f t="shared" si="13"/>
        <v>7.5762752461348446E-4</v>
      </c>
    </row>
    <row r="100" spans="1:10" x14ac:dyDescent="0.25">
      <c r="A100" s="36" t="s">
        <v>489</v>
      </c>
      <c r="B100">
        <v>30</v>
      </c>
      <c r="C100" s="36">
        <v>4.4999999999999998E-2</v>
      </c>
      <c r="D100" s="36">
        <v>4.2999999999999997E-2</v>
      </c>
      <c r="E100" s="36">
        <v>3.6999999999999998E-2</v>
      </c>
      <c r="F100" s="36">
        <v>2.0476419584148229E-2</v>
      </c>
      <c r="H100" s="36">
        <f t="shared" si="14"/>
        <v>9.2143888128667028E-4</v>
      </c>
      <c r="I100" s="36">
        <f t="shared" si="12"/>
        <v>8.8048604211837377E-4</v>
      </c>
      <c r="J100" s="36">
        <f t="shared" si="13"/>
        <v>7.5762752461348446E-4</v>
      </c>
    </row>
    <row r="101" spans="1:10" x14ac:dyDescent="0.25">
      <c r="F101" s="36"/>
      <c r="H101" s="36"/>
      <c r="I101" s="36"/>
      <c r="J101" s="36"/>
    </row>
    <row r="102" spans="1:10" x14ac:dyDescent="0.25">
      <c r="A102" s="36" t="s">
        <v>475</v>
      </c>
      <c r="B102">
        <v>0</v>
      </c>
      <c r="C102" s="36">
        <v>0.17699999999999999</v>
      </c>
      <c r="D102" s="36">
        <v>0.16700000000000001</v>
      </c>
      <c r="E102" s="36">
        <v>0.15</v>
      </c>
      <c r="F102" s="36">
        <v>2.0476419584148229E-2</v>
      </c>
      <c r="H102" s="36">
        <f t="shared" si="14"/>
        <v>3.6243262663942363E-3</v>
      </c>
      <c r="I102" s="36">
        <f t="shared" si="12"/>
        <v>3.4195620705527543E-3</v>
      </c>
      <c r="J102" s="36">
        <f t="shared" si="13"/>
        <v>3.0714629376222343E-3</v>
      </c>
    </row>
    <row r="103" spans="1:10" x14ac:dyDescent="0.25">
      <c r="A103" s="36" t="s">
        <v>475</v>
      </c>
      <c r="B103">
        <v>3</v>
      </c>
      <c r="C103" s="36">
        <v>0.09</v>
      </c>
      <c r="D103" s="36">
        <v>8.5999999999999993E-2</v>
      </c>
      <c r="E103" s="36">
        <v>7.9000000000000001E-2</v>
      </c>
      <c r="F103" s="36">
        <v>2.0476419584148229E-2</v>
      </c>
      <c r="H103" s="36">
        <f t="shared" si="14"/>
        <v>1.8428777625733406E-3</v>
      </c>
      <c r="I103" s="36">
        <f t="shared" si="12"/>
        <v>1.7609720842367475E-3</v>
      </c>
      <c r="J103" s="36">
        <f t="shared" si="13"/>
        <v>1.6176371471477101E-3</v>
      </c>
    </row>
    <row r="104" spans="1:10" x14ac:dyDescent="0.25">
      <c r="A104" s="36" t="s">
        <v>475</v>
      </c>
      <c r="B104">
        <v>5</v>
      </c>
      <c r="C104" s="36">
        <v>6.5000000000000002E-2</v>
      </c>
      <c r="D104" s="36">
        <v>6.2E-2</v>
      </c>
      <c r="E104" s="36">
        <v>5.8000000000000003E-2</v>
      </c>
      <c r="F104" s="36">
        <v>2.0476419584148229E-2</v>
      </c>
      <c r="H104" s="36">
        <f t="shared" si="14"/>
        <v>1.3309672729696349E-3</v>
      </c>
      <c r="I104" s="36">
        <f t="shared" si="12"/>
        <v>1.2695380142171901E-3</v>
      </c>
      <c r="J104" s="36">
        <f t="shared" si="13"/>
        <v>1.1876323358805973E-3</v>
      </c>
    </row>
    <row r="105" spans="1:10" x14ac:dyDescent="0.25">
      <c r="A105" s="36" t="s">
        <v>475</v>
      </c>
      <c r="B105">
        <v>10</v>
      </c>
      <c r="C105" s="36">
        <v>4.7E-2</v>
      </c>
      <c r="D105" s="36">
        <v>4.4999999999999998E-2</v>
      </c>
      <c r="E105" s="36">
        <v>4.1000000000000002E-2</v>
      </c>
      <c r="F105" s="36">
        <v>2.0476419584148229E-2</v>
      </c>
      <c r="H105" s="36">
        <f t="shared" si="14"/>
        <v>9.6239172045496678E-4</v>
      </c>
      <c r="I105" s="36">
        <f t="shared" si="12"/>
        <v>9.2143888128667028E-4</v>
      </c>
      <c r="J105" s="36">
        <f t="shared" si="13"/>
        <v>8.3953320295007737E-4</v>
      </c>
    </row>
    <row r="106" spans="1:10" x14ac:dyDescent="0.25">
      <c r="A106" s="36" t="s">
        <v>475</v>
      </c>
      <c r="B106">
        <v>15</v>
      </c>
      <c r="C106" s="36">
        <v>4.5999999999999999E-2</v>
      </c>
      <c r="D106" s="36">
        <v>4.4999999999999998E-2</v>
      </c>
      <c r="E106" s="36">
        <v>3.9E-2</v>
      </c>
      <c r="F106" s="36">
        <v>2.0476419584148229E-2</v>
      </c>
      <c r="H106" s="36">
        <f t="shared" si="14"/>
        <v>9.4191530087081848E-4</v>
      </c>
      <c r="I106" s="36">
        <f t="shared" si="12"/>
        <v>9.2143888128667028E-4</v>
      </c>
      <c r="J106" s="36">
        <f t="shared" si="13"/>
        <v>7.9858036378178097E-4</v>
      </c>
    </row>
    <row r="107" spans="1:10" x14ac:dyDescent="0.25">
      <c r="A107" s="36" t="s">
        <v>475</v>
      </c>
      <c r="B107">
        <v>20</v>
      </c>
      <c r="C107" s="36">
        <v>4.5999999999999999E-2</v>
      </c>
      <c r="D107" s="36">
        <v>4.4999999999999998E-2</v>
      </c>
      <c r="E107" s="36">
        <v>3.7999999999999999E-2</v>
      </c>
      <c r="F107" s="36">
        <v>2.0476419584148229E-2</v>
      </c>
      <c r="H107" s="36">
        <f t="shared" si="14"/>
        <v>9.4191530087081848E-4</v>
      </c>
      <c r="I107" s="36">
        <f t="shared" si="12"/>
        <v>9.2143888128667028E-4</v>
      </c>
      <c r="J107" s="36">
        <f t="shared" si="13"/>
        <v>7.7810394419763266E-4</v>
      </c>
    </row>
    <row r="108" spans="1:10" x14ac:dyDescent="0.25">
      <c r="A108" s="36" t="s">
        <v>475</v>
      </c>
      <c r="B108">
        <v>25</v>
      </c>
      <c r="C108" s="36">
        <v>4.5999999999999999E-2</v>
      </c>
      <c r="D108" s="36">
        <v>4.4999999999999998E-2</v>
      </c>
      <c r="E108" s="36">
        <v>3.7999999999999999E-2</v>
      </c>
      <c r="F108" s="36">
        <v>2.0476419584148229E-2</v>
      </c>
      <c r="H108" s="36">
        <f t="shared" si="14"/>
        <v>9.4191530087081848E-4</v>
      </c>
      <c r="I108" s="36">
        <f t="shared" si="12"/>
        <v>9.2143888128667028E-4</v>
      </c>
      <c r="J108" s="36">
        <f t="shared" si="13"/>
        <v>7.7810394419763266E-4</v>
      </c>
    </row>
    <row r="109" spans="1:10" x14ac:dyDescent="0.25">
      <c r="A109" s="36" t="s">
        <v>475</v>
      </c>
      <c r="B109">
        <v>30</v>
      </c>
      <c r="C109" s="36">
        <v>4.5999999999999999E-2</v>
      </c>
      <c r="D109" s="36">
        <v>4.3999999999999997E-2</v>
      </c>
      <c r="E109" s="36">
        <v>3.7999999999999999E-2</v>
      </c>
      <c r="F109" s="36">
        <v>2.0476419584148229E-2</v>
      </c>
      <c r="H109" s="36">
        <f t="shared" si="14"/>
        <v>9.4191530087081848E-4</v>
      </c>
      <c r="I109" s="36">
        <f t="shared" si="12"/>
        <v>9.0096246170252197E-4</v>
      </c>
      <c r="J109" s="36">
        <f t="shared" si="13"/>
        <v>7.7810394419763266E-4</v>
      </c>
    </row>
  </sheetData>
  <hyperlinks>
    <hyperlink ref="A1" location="TOC!A1" display="TOC" xr:uid="{00000000-0004-0000-1600-000000000000}"/>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M62"/>
  <sheetViews>
    <sheetView topLeftCell="A4" workbookViewId="0"/>
  </sheetViews>
  <sheetFormatPr defaultRowHeight="15" x14ac:dyDescent="0.25"/>
  <sheetData>
    <row r="1" spans="1:13" x14ac:dyDescent="0.25">
      <c r="A1" s="1" t="s">
        <v>0</v>
      </c>
    </row>
    <row r="4" spans="1:13" x14ac:dyDescent="0.25">
      <c r="C4" s="36"/>
      <c r="D4" s="36"/>
      <c r="E4" s="36"/>
      <c r="F4" s="36"/>
      <c r="G4" s="36"/>
      <c r="H4" s="36"/>
      <c r="I4" s="36"/>
      <c r="J4" s="36"/>
      <c r="K4" s="36"/>
      <c r="L4" s="36"/>
      <c r="M4" s="36"/>
    </row>
    <row r="5" spans="1:13" x14ac:dyDescent="0.25">
      <c r="B5" t="s">
        <v>438</v>
      </c>
      <c r="C5" s="36"/>
      <c r="D5" s="36"/>
      <c r="E5" s="36"/>
      <c r="F5" s="36"/>
      <c r="G5" s="36"/>
      <c r="H5" s="36"/>
      <c r="I5" s="36"/>
      <c r="J5" s="36"/>
      <c r="K5" s="36"/>
      <c r="L5" s="36"/>
      <c r="M5" s="36"/>
    </row>
    <row r="6" spans="1:13" x14ac:dyDescent="0.25">
      <c r="B6" t="s">
        <v>439</v>
      </c>
      <c r="C6" s="36"/>
      <c r="D6" s="36"/>
      <c r="E6" s="36"/>
      <c r="F6" s="36"/>
      <c r="G6" s="36"/>
      <c r="H6" s="36"/>
      <c r="I6" s="36"/>
      <c r="J6" s="36"/>
      <c r="K6" s="36"/>
      <c r="L6" s="36"/>
      <c r="M6" s="36"/>
    </row>
    <row r="7" spans="1:13" x14ac:dyDescent="0.25">
      <c r="B7" t="s">
        <v>440</v>
      </c>
      <c r="C7" s="36"/>
      <c r="D7" s="36"/>
      <c r="E7" s="36"/>
      <c r="F7" s="36"/>
      <c r="G7" s="36"/>
      <c r="H7" s="36"/>
      <c r="I7" s="36"/>
      <c r="K7" s="36"/>
      <c r="L7" s="36"/>
      <c r="M7" s="36"/>
    </row>
    <row r="8" spans="1:13" x14ac:dyDescent="0.25">
      <c r="C8" s="36" t="s">
        <v>441</v>
      </c>
      <c r="D8" s="36"/>
      <c r="E8" s="36"/>
      <c r="F8" s="36" t="s">
        <v>483</v>
      </c>
      <c r="G8" s="36"/>
      <c r="H8" s="36"/>
      <c r="I8" s="36" t="s">
        <v>484</v>
      </c>
      <c r="J8" s="36"/>
      <c r="K8" s="36"/>
      <c r="L8" s="36"/>
      <c r="M8" s="36"/>
    </row>
    <row r="9" spans="1:13" s="23" customFormat="1" ht="30" x14ac:dyDescent="0.25">
      <c r="C9" s="105" t="s">
        <v>444</v>
      </c>
      <c r="D9" s="105" t="s">
        <v>445</v>
      </c>
      <c r="E9" s="105" t="s">
        <v>446</v>
      </c>
      <c r="F9" s="105" t="s">
        <v>444</v>
      </c>
      <c r="G9" s="105" t="s">
        <v>445</v>
      </c>
      <c r="H9" s="105" t="s">
        <v>446</v>
      </c>
      <c r="I9" s="105" t="s">
        <v>444</v>
      </c>
      <c r="J9" s="105" t="s">
        <v>445</v>
      </c>
      <c r="K9" s="105" t="s">
        <v>446</v>
      </c>
      <c r="L9" s="105"/>
      <c r="M9" s="105"/>
    </row>
    <row r="10" spans="1:13" x14ac:dyDescent="0.25">
      <c r="B10">
        <v>0</v>
      </c>
      <c r="C10" s="36">
        <v>9.5000000000000001E-2</v>
      </c>
      <c r="D10" s="36">
        <v>8.5999999999999993E-2</v>
      </c>
      <c r="E10" s="36">
        <v>7.2999999999999995E-2</v>
      </c>
      <c r="F10" s="36">
        <v>0.1</v>
      </c>
      <c r="G10" s="36">
        <v>0.1</v>
      </c>
      <c r="H10" s="36">
        <v>9.1999999999999998E-2</v>
      </c>
      <c r="I10" s="36">
        <v>0.112</v>
      </c>
      <c r="J10" s="36">
        <v>0.1</v>
      </c>
      <c r="K10" s="36">
        <v>8.3000000000000004E-2</v>
      </c>
      <c r="L10" s="36"/>
      <c r="M10" s="36"/>
    </row>
    <row r="11" spans="1:13" x14ac:dyDescent="0.25">
      <c r="B11">
        <v>3</v>
      </c>
      <c r="C11" s="36">
        <v>7.4999999999999997E-2</v>
      </c>
      <c r="D11" s="36">
        <v>6.8000000000000005E-2</v>
      </c>
      <c r="E11" s="36">
        <v>5.6000000000000001E-2</v>
      </c>
      <c r="F11" s="36">
        <v>7.6999999999999999E-2</v>
      </c>
      <c r="G11" s="36">
        <v>7.3999999999999996E-2</v>
      </c>
      <c r="H11" s="36">
        <v>6.6000000000000003E-2</v>
      </c>
      <c r="I11" s="36">
        <v>6.5000000000000002E-2</v>
      </c>
      <c r="J11" s="36">
        <v>6.0999999999999999E-2</v>
      </c>
      <c r="K11" s="36">
        <v>5.6000000000000001E-2</v>
      </c>
      <c r="L11" s="36"/>
      <c r="M11" s="36"/>
    </row>
    <row r="12" spans="1:13" x14ac:dyDescent="0.25">
      <c r="B12">
        <v>5</v>
      </c>
      <c r="C12" s="36">
        <v>6.9000000000000006E-2</v>
      </c>
      <c r="D12" s="36">
        <v>6.2E-2</v>
      </c>
      <c r="E12" s="36">
        <v>5.1999999999999998E-2</v>
      </c>
      <c r="F12" s="36">
        <v>7.0000000000000007E-2</v>
      </c>
      <c r="G12" s="36">
        <v>6.6000000000000003E-2</v>
      </c>
      <c r="H12" s="36">
        <v>5.8000000000000003E-2</v>
      </c>
      <c r="I12" s="36">
        <v>5.0999999999999997E-2</v>
      </c>
      <c r="J12" s="36">
        <v>4.9000000000000002E-2</v>
      </c>
      <c r="K12" s="36">
        <v>4.8000000000000001E-2</v>
      </c>
      <c r="L12" s="36"/>
      <c r="M12" s="36"/>
    </row>
    <row r="13" spans="1:13" x14ac:dyDescent="0.25">
      <c r="B13">
        <v>10</v>
      </c>
      <c r="C13" s="36">
        <v>5.1999999999999998E-2</v>
      </c>
      <c r="D13" s="36">
        <v>4.7E-2</v>
      </c>
      <c r="E13" s="36">
        <v>4.1000000000000002E-2</v>
      </c>
      <c r="F13" s="36">
        <v>5.8999999999999997E-2</v>
      </c>
      <c r="G13" s="36">
        <v>5.2999999999999999E-2</v>
      </c>
      <c r="H13" s="36">
        <v>4.5999999999999999E-2</v>
      </c>
      <c r="I13" s="36">
        <v>3.5999999999999997E-2</v>
      </c>
      <c r="J13" s="36">
        <v>3.5999999999999997E-2</v>
      </c>
      <c r="K13" s="36">
        <v>3.5999999999999997E-2</v>
      </c>
      <c r="L13" s="36"/>
      <c r="M13" s="36"/>
    </row>
    <row r="14" spans="1:13" x14ac:dyDescent="0.25">
      <c r="B14">
        <v>15</v>
      </c>
      <c r="C14" s="36">
        <v>4.2999999999999997E-2</v>
      </c>
      <c r="D14" s="36">
        <v>4.1000000000000002E-2</v>
      </c>
      <c r="E14" s="36">
        <v>3.6999999999999998E-2</v>
      </c>
      <c r="F14" s="36">
        <v>0.05</v>
      </c>
      <c r="G14" s="36">
        <v>4.7E-2</v>
      </c>
      <c r="H14" s="36">
        <v>4.2999999999999997E-2</v>
      </c>
      <c r="I14" s="36">
        <v>3.5999999999999997E-2</v>
      </c>
      <c r="J14" s="36">
        <v>3.5000000000000003E-2</v>
      </c>
      <c r="K14" s="36">
        <v>3.4000000000000002E-2</v>
      </c>
      <c r="L14" s="36"/>
      <c r="M14" s="36"/>
    </row>
    <row r="15" spans="1:13" x14ac:dyDescent="0.25">
      <c r="B15">
        <v>20</v>
      </c>
      <c r="C15" s="36">
        <v>3.7999999999999999E-2</v>
      </c>
      <c r="D15" s="36">
        <v>3.6999999999999998E-2</v>
      </c>
      <c r="E15" s="36">
        <v>3.5000000000000003E-2</v>
      </c>
      <c r="F15" s="36">
        <v>4.3999999999999997E-2</v>
      </c>
      <c r="G15" s="36">
        <v>4.2999999999999997E-2</v>
      </c>
      <c r="H15" s="36">
        <v>4.1000000000000002E-2</v>
      </c>
      <c r="I15" s="36">
        <v>3.5999999999999997E-2</v>
      </c>
      <c r="J15" s="36">
        <v>3.5000000000000003E-2</v>
      </c>
      <c r="K15" s="36">
        <v>3.2000000000000001E-2</v>
      </c>
      <c r="L15" s="36"/>
      <c r="M15" s="36"/>
    </row>
    <row r="16" spans="1:13" x14ac:dyDescent="0.25">
      <c r="B16">
        <v>25</v>
      </c>
      <c r="C16" s="36">
        <v>3.5000000000000003E-2</v>
      </c>
      <c r="D16" s="36">
        <v>3.5000000000000003E-2</v>
      </c>
      <c r="E16" s="36">
        <v>3.4000000000000002E-2</v>
      </c>
      <c r="F16" s="36">
        <v>3.9E-2</v>
      </c>
      <c r="G16" s="36">
        <v>3.9E-2</v>
      </c>
      <c r="H16" s="36">
        <v>3.7999999999999999E-2</v>
      </c>
      <c r="I16" s="36">
        <v>3.5999999999999997E-2</v>
      </c>
      <c r="J16" s="36">
        <v>3.5000000000000003E-2</v>
      </c>
      <c r="K16" s="36">
        <v>3.2000000000000001E-2</v>
      </c>
      <c r="L16" s="36"/>
      <c r="M16" s="36"/>
    </row>
    <row r="17" spans="2:13" x14ac:dyDescent="0.25">
      <c r="B17">
        <v>30</v>
      </c>
      <c r="C17" s="36">
        <v>3.5000000000000003E-2</v>
      </c>
      <c r="D17" s="36">
        <v>3.5000000000000003E-2</v>
      </c>
      <c r="E17" s="36">
        <v>3.4000000000000002E-2</v>
      </c>
      <c r="F17" s="36">
        <v>3.5999999999999997E-2</v>
      </c>
      <c r="G17" s="36">
        <v>3.5999999999999997E-2</v>
      </c>
      <c r="H17" s="36">
        <v>3.5999999999999997E-2</v>
      </c>
      <c r="I17" s="36">
        <v>3.5999999999999997E-2</v>
      </c>
      <c r="J17" s="36">
        <v>3.5000000000000003E-2</v>
      </c>
      <c r="K17" s="36">
        <v>3.2000000000000001E-2</v>
      </c>
      <c r="L17" s="36"/>
      <c r="M17" s="36"/>
    </row>
    <row r="18" spans="2:13" x14ac:dyDescent="0.25">
      <c r="C18" s="36"/>
      <c r="D18" s="36"/>
      <c r="E18" s="36"/>
      <c r="F18" s="36"/>
      <c r="G18" s="36"/>
      <c r="H18" s="36"/>
      <c r="I18" s="36"/>
      <c r="J18" s="36"/>
      <c r="K18" s="36"/>
      <c r="L18" s="36"/>
      <c r="M18" s="36"/>
    </row>
    <row r="19" spans="2:13" x14ac:dyDescent="0.25">
      <c r="C19" s="36"/>
      <c r="D19" s="36"/>
      <c r="E19" s="36"/>
      <c r="F19" s="36"/>
      <c r="G19" s="36"/>
      <c r="H19" s="36"/>
      <c r="I19" s="36"/>
      <c r="J19" s="36"/>
      <c r="K19" s="36"/>
      <c r="L19" s="36"/>
      <c r="M19" s="36"/>
    </row>
    <row r="20" spans="2:13" x14ac:dyDescent="0.25">
      <c r="C20" s="36"/>
      <c r="D20" s="36"/>
      <c r="E20" s="36"/>
      <c r="F20" s="36"/>
      <c r="G20" s="36"/>
      <c r="H20" s="36"/>
      <c r="I20" s="36"/>
      <c r="J20" s="36"/>
      <c r="K20" s="36"/>
      <c r="L20" s="36"/>
      <c r="M20" s="36"/>
    </row>
    <row r="21" spans="2:13" x14ac:dyDescent="0.25">
      <c r="C21" s="36" t="s">
        <v>485</v>
      </c>
      <c r="D21" s="36"/>
      <c r="E21" s="36"/>
      <c r="F21" s="36" t="s">
        <v>486</v>
      </c>
      <c r="G21" s="36"/>
      <c r="H21" s="36"/>
      <c r="I21" s="36" t="s">
        <v>457</v>
      </c>
      <c r="J21" s="36"/>
      <c r="K21" s="36"/>
      <c r="L21" s="36"/>
      <c r="M21" s="36"/>
    </row>
    <row r="22" spans="2:13" x14ac:dyDescent="0.25">
      <c r="C22" s="36" t="s">
        <v>444</v>
      </c>
      <c r="D22" s="36" t="s">
        <v>445</v>
      </c>
      <c r="E22" s="36" t="s">
        <v>446</v>
      </c>
      <c r="F22" s="36" t="s">
        <v>444</v>
      </c>
      <c r="G22" s="36" t="s">
        <v>445</v>
      </c>
      <c r="H22" s="36" t="s">
        <v>446</v>
      </c>
      <c r="I22" s="36" t="s">
        <v>444</v>
      </c>
      <c r="J22" s="36" t="s">
        <v>445</v>
      </c>
      <c r="K22" s="36" t="s">
        <v>446</v>
      </c>
      <c r="L22" s="36"/>
      <c r="M22" s="36"/>
    </row>
    <row r="23" spans="2:13" x14ac:dyDescent="0.25">
      <c r="B23">
        <v>0</v>
      </c>
      <c r="C23" s="36">
        <v>0.17299999999999999</v>
      </c>
      <c r="D23" s="36">
        <v>0.182</v>
      </c>
      <c r="E23" s="36">
        <v>0.186</v>
      </c>
      <c r="F23" s="36">
        <v>0.08</v>
      </c>
      <c r="G23" s="36">
        <v>0.08</v>
      </c>
      <c r="H23" s="36">
        <v>0.08</v>
      </c>
      <c r="I23" s="36">
        <v>0.09</v>
      </c>
      <c r="J23" s="36">
        <v>8.7999999999999995E-2</v>
      </c>
      <c r="K23" s="36">
        <v>8.2000000000000003E-2</v>
      </c>
      <c r="L23" s="36"/>
      <c r="M23" s="36"/>
    </row>
    <row r="24" spans="2:13" x14ac:dyDescent="0.25">
      <c r="B24">
        <v>3</v>
      </c>
      <c r="C24" s="36">
        <v>9.7000000000000003E-2</v>
      </c>
      <c r="D24" s="36">
        <v>9.7000000000000003E-2</v>
      </c>
      <c r="E24" s="36">
        <v>9.4E-2</v>
      </c>
      <c r="F24" s="36">
        <v>6.5000000000000002E-2</v>
      </c>
      <c r="G24" s="36">
        <v>6.5000000000000002E-2</v>
      </c>
      <c r="H24" s="36">
        <v>6.5000000000000002E-2</v>
      </c>
      <c r="I24" s="36">
        <v>6.5000000000000002E-2</v>
      </c>
      <c r="J24" s="36">
        <v>6.3E-2</v>
      </c>
      <c r="K24" s="36">
        <v>5.8000000000000003E-2</v>
      </c>
      <c r="L24" s="36"/>
      <c r="M24" s="36"/>
    </row>
    <row r="25" spans="2:13" x14ac:dyDescent="0.25">
      <c r="B25">
        <v>5</v>
      </c>
      <c r="C25" s="36">
        <v>7.4999999999999997E-2</v>
      </c>
      <c r="D25" s="36">
        <v>7.1999999999999995E-2</v>
      </c>
      <c r="E25" s="36">
        <v>6.7000000000000004E-2</v>
      </c>
      <c r="F25" s="36">
        <v>5.3999999999999999E-2</v>
      </c>
      <c r="G25" s="36">
        <v>5.3999999999999999E-2</v>
      </c>
      <c r="H25" s="36">
        <v>5.3999999999999999E-2</v>
      </c>
      <c r="I25" s="36">
        <v>5.8000000000000003E-2</v>
      </c>
      <c r="J25" s="36">
        <v>5.6000000000000001E-2</v>
      </c>
      <c r="K25" s="36">
        <v>5.0999999999999997E-2</v>
      </c>
      <c r="L25" s="36"/>
      <c r="M25" s="36"/>
    </row>
    <row r="26" spans="2:13" x14ac:dyDescent="0.25">
      <c r="B26">
        <v>10</v>
      </c>
      <c r="C26" s="36">
        <v>4.2000000000000003E-2</v>
      </c>
      <c r="D26" s="36">
        <v>0.04</v>
      </c>
      <c r="E26" s="36">
        <v>3.6999999999999998E-2</v>
      </c>
      <c r="F26" s="36">
        <v>3.7999999999999999E-2</v>
      </c>
      <c r="G26" s="36">
        <v>3.7999999999999999E-2</v>
      </c>
      <c r="H26" s="36">
        <v>3.7999999999999999E-2</v>
      </c>
      <c r="I26" s="36">
        <v>4.5999999999999999E-2</v>
      </c>
      <c r="J26" s="36">
        <v>4.4999999999999998E-2</v>
      </c>
      <c r="K26" s="36">
        <v>4.1000000000000002E-2</v>
      </c>
      <c r="L26" s="36"/>
      <c r="M26" s="36"/>
    </row>
    <row r="27" spans="2:13" x14ac:dyDescent="0.25">
      <c r="B27">
        <v>15</v>
      </c>
      <c r="C27" s="36">
        <v>4.2000000000000003E-2</v>
      </c>
      <c r="D27" s="36">
        <v>0.04</v>
      </c>
      <c r="E27" s="36">
        <v>3.6999999999999998E-2</v>
      </c>
      <c r="F27" s="36">
        <v>3.7999999999999999E-2</v>
      </c>
      <c r="G27" s="36">
        <v>3.7999999999999999E-2</v>
      </c>
      <c r="H27" s="36">
        <v>3.7999999999999999E-2</v>
      </c>
      <c r="I27" s="36">
        <v>4.2000000000000003E-2</v>
      </c>
      <c r="J27" s="36">
        <v>4.1000000000000002E-2</v>
      </c>
      <c r="K27" s="36">
        <v>3.7999999999999999E-2</v>
      </c>
      <c r="L27" s="36"/>
      <c r="M27" s="36"/>
    </row>
    <row r="28" spans="2:13" x14ac:dyDescent="0.25">
      <c r="B28">
        <v>20</v>
      </c>
      <c r="C28" s="36">
        <v>4.2000000000000003E-2</v>
      </c>
      <c r="D28" s="36">
        <v>0.04</v>
      </c>
      <c r="E28" s="36">
        <v>3.6999999999999998E-2</v>
      </c>
      <c r="F28" s="36">
        <v>4.4999999999999998E-2</v>
      </c>
      <c r="G28" s="36">
        <v>4.4999999999999998E-2</v>
      </c>
      <c r="H28" s="36">
        <v>4.4999999999999998E-2</v>
      </c>
      <c r="I28" s="36">
        <v>3.9E-2</v>
      </c>
      <c r="J28" s="36">
        <v>3.7999999999999999E-2</v>
      </c>
      <c r="K28" s="36">
        <v>3.5000000000000003E-2</v>
      </c>
      <c r="L28" s="36"/>
      <c r="M28" s="36"/>
    </row>
    <row r="29" spans="2:13" x14ac:dyDescent="0.25">
      <c r="B29">
        <v>25</v>
      </c>
      <c r="C29" s="36">
        <v>4.2000000000000003E-2</v>
      </c>
      <c r="D29" s="36">
        <v>0.04</v>
      </c>
      <c r="E29" s="36">
        <v>3.6999999999999998E-2</v>
      </c>
      <c r="F29" s="36">
        <v>4.4999999999999998E-2</v>
      </c>
      <c r="G29" s="36">
        <v>4.4999999999999998E-2</v>
      </c>
      <c r="H29" s="36">
        <v>4.4999999999999998E-2</v>
      </c>
      <c r="I29" s="36">
        <v>3.6999999999999998E-2</v>
      </c>
      <c r="J29" s="36">
        <v>3.5000000000000003E-2</v>
      </c>
      <c r="K29" s="36">
        <v>3.3000000000000002E-2</v>
      </c>
      <c r="L29" s="36"/>
      <c r="M29" s="36"/>
    </row>
    <row r="30" spans="2:13" x14ac:dyDescent="0.25">
      <c r="B30">
        <v>30</v>
      </c>
      <c r="C30" s="36">
        <v>4.2000000000000003E-2</v>
      </c>
      <c r="D30" s="36">
        <v>0.04</v>
      </c>
      <c r="E30" s="36">
        <v>3.6999999999999998E-2</v>
      </c>
      <c r="F30" s="36">
        <v>3.7999999999999999E-2</v>
      </c>
      <c r="G30" s="36">
        <v>3.7999999999999999E-2</v>
      </c>
      <c r="H30" s="36">
        <v>3.7999999999999999E-2</v>
      </c>
      <c r="I30" s="36">
        <v>3.5000000000000003E-2</v>
      </c>
      <c r="J30" s="36">
        <v>3.3000000000000002E-2</v>
      </c>
      <c r="K30" s="36">
        <v>3.1E-2</v>
      </c>
      <c r="L30" s="36"/>
      <c r="M30" s="36"/>
    </row>
    <row r="31" spans="2:13" x14ac:dyDescent="0.25">
      <c r="C31" s="36"/>
      <c r="D31" s="36"/>
      <c r="E31" s="36"/>
      <c r="F31" s="36"/>
      <c r="G31" s="36"/>
      <c r="H31" s="36"/>
      <c r="I31" s="36"/>
      <c r="J31" s="36"/>
      <c r="K31" s="36"/>
      <c r="L31" s="36"/>
      <c r="M31" s="36"/>
    </row>
    <row r="32" spans="2:13" x14ac:dyDescent="0.25">
      <c r="C32" s="36"/>
      <c r="D32" s="36"/>
      <c r="E32" s="36"/>
      <c r="F32" s="36"/>
      <c r="G32" s="36"/>
      <c r="H32" s="36"/>
      <c r="I32" s="36"/>
      <c r="J32" s="36"/>
      <c r="K32" s="36"/>
      <c r="L32" s="36"/>
      <c r="M32" s="36"/>
    </row>
    <row r="33" spans="2:13" x14ac:dyDescent="0.25">
      <c r="C33" s="36"/>
      <c r="D33" s="36"/>
      <c r="E33" s="36"/>
      <c r="F33" s="36"/>
      <c r="G33" s="36"/>
      <c r="H33" s="36"/>
      <c r="I33" s="36"/>
      <c r="J33" s="36"/>
      <c r="K33" s="36"/>
      <c r="L33" s="36"/>
      <c r="M33" s="36"/>
    </row>
    <row r="34" spans="2:13" x14ac:dyDescent="0.25">
      <c r="C34" s="36" t="s">
        <v>487</v>
      </c>
      <c r="D34" s="36"/>
      <c r="E34" s="36"/>
      <c r="F34" s="36" t="s">
        <v>488</v>
      </c>
      <c r="G34" s="36"/>
      <c r="H34" s="36"/>
      <c r="I34" s="36" t="s">
        <v>489</v>
      </c>
      <c r="J34" s="36"/>
      <c r="K34" s="36"/>
      <c r="L34" s="36"/>
      <c r="M34" s="36"/>
    </row>
    <row r="35" spans="2:13" x14ac:dyDescent="0.25">
      <c r="C35" s="36" t="s">
        <v>444</v>
      </c>
      <c r="D35" s="36" t="s">
        <v>445</v>
      </c>
      <c r="E35" s="36" t="s">
        <v>446</v>
      </c>
      <c r="F35" s="36" t="s">
        <v>444</v>
      </c>
      <c r="G35" s="36" t="s">
        <v>445</v>
      </c>
      <c r="H35" s="36" t="s">
        <v>446</v>
      </c>
      <c r="I35" s="36" t="s">
        <v>444</v>
      </c>
      <c r="J35" s="36" t="s">
        <v>445</v>
      </c>
      <c r="K35" s="36" t="s">
        <v>446</v>
      </c>
      <c r="L35" s="36"/>
      <c r="M35" s="36"/>
    </row>
    <row r="36" spans="2:13" x14ac:dyDescent="0.25">
      <c r="B36">
        <v>0</v>
      </c>
      <c r="C36" s="36">
        <v>0.122</v>
      </c>
      <c r="D36" s="36">
        <v>0.11600000000000001</v>
      </c>
      <c r="E36" s="36">
        <v>0.10199999999999999</v>
      </c>
      <c r="F36" s="36">
        <v>0.2</v>
      </c>
      <c r="G36" s="36">
        <v>0.19800000000000001</v>
      </c>
      <c r="H36" s="36">
        <v>0.16800000000000001</v>
      </c>
      <c r="I36" s="36">
        <v>0.15</v>
      </c>
      <c r="J36" s="36">
        <v>0.14699999999999999</v>
      </c>
      <c r="K36" s="36">
        <v>0.13100000000000001</v>
      </c>
      <c r="L36" s="36"/>
      <c r="M36" s="36"/>
    </row>
    <row r="37" spans="2:13" x14ac:dyDescent="0.25">
      <c r="B37">
        <v>3</v>
      </c>
      <c r="C37" s="36">
        <v>7.6999999999999999E-2</v>
      </c>
      <c r="D37" s="36">
        <v>7.1999999999999995E-2</v>
      </c>
      <c r="E37" s="36">
        <v>6.3E-2</v>
      </c>
      <c r="F37" s="36">
        <v>9.8000000000000004E-2</v>
      </c>
      <c r="G37" s="36">
        <v>9.4E-2</v>
      </c>
      <c r="H37" s="36">
        <v>8.1000000000000003E-2</v>
      </c>
      <c r="I37" s="36">
        <v>8.1000000000000003E-2</v>
      </c>
      <c r="J37" s="36">
        <v>7.8E-2</v>
      </c>
      <c r="K37" s="36">
        <v>7.0000000000000007E-2</v>
      </c>
      <c r="L37" s="36"/>
      <c r="M37" s="36"/>
    </row>
    <row r="38" spans="2:13" x14ac:dyDescent="0.25">
      <c r="B38">
        <v>5</v>
      </c>
      <c r="C38" s="36">
        <v>6.4000000000000001E-2</v>
      </c>
      <c r="D38" s="36">
        <v>0.06</v>
      </c>
      <c r="E38" s="36">
        <v>5.1999999999999998E-2</v>
      </c>
      <c r="F38" s="36">
        <v>6.9000000000000006E-2</v>
      </c>
      <c r="G38" s="36">
        <v>6.4000000000000001E-2</v>
      </c>
      <c r="H38" s="36">
        <v>5.5E-2</v>
      </c>
      <c r="I38" s="36">
        <v>6.0999999999999999E-2</v>
      </c>
      <c r="J38" s="36">
        <v>5.8000000000000003E-2</v>
      </c>
      <c r="K38" s="36">
        <v>5.1999999999999998E-2</v>
      </c>
      <c r="L38" s="36"/>
      <c r="M38" s="36"/>
    </row>
    <row r="39" spans="2:13" x14ac:dyDescent="0.25">
      <c r="B39">
        <v>10</v>
      </c>
      <c r="C39" s="36">
        <v>4.5999999999999999E-2</v>
      </c>
      <c r="D39" s="36">
        <v>4.2999999999999997E-2</v>
      </c>
      <c r="E39" s="36">
        <v>3.9E-2</v>
      </c>
      <c r="F39" s="36">
        <v>4.7E-2</v>
      </c>
      <c r="G39" s="36">
        <v>4.5999999999999999E-2</v>
      </c>
      <c r="H39" s="36">
        <v>4.2000000000000003E-2</v>
      </c>
      <c r="I39" s="36">
        <v>4.4999999999999998E-2</v>
      </c>
      <c r="J39" s="36">
        <v>4.2999999999999997E-2</v>
      </c>
      <c r="K39" s="36">
        <v>3.6999999999999998E-2</v>
      </c>
      <c r="L39" s="36"/>
      <c r="M39" s="36"/>
    </row>
    <row r="40" spans="2:13" x14ac:dyDescent="0.25">
      <c r="B40">
        <v>15</v>
      </c>
      <c r="C40" s="36">
        <v>4.2000000000000003E-2</v>
      </c>
      <c r="D40" s="36">
        <v>0.04</v>
      </c>
      <c r="E40" s="36">
        <v>3.5999999999999997E-2</v>
      </c>
      <c r="F40" s="36">
        <v>4.3999999999999997E-2</v>
      </c>
      <c r="G40" s="36">
        <v>4.2000000000000003E-2</v>
      </c>
      <c r="H40" s="36">
        <v>3.9E-2</v>
      </c>
      <c r="I40" s="36">
        <v>4.4999999999999998E-2</v>
      </c>
      <c r="J40" s="36">
        <v>4.2999999999999997E-2</v>
      </c>
      <c r="K40" s="36">
        <v>3.6999999999999998E-2</v>
      </c>
      <c r="L40" s="36"/>
      <c r="M40" s="36"/>
    </row>
    <row r="41" spans="2:13" x14ac:dyDescent="0.25">
      <c r="B41">
        <v>20</v>
      </c>
      <c r="C41" s="36">
        <v>3.9E-2</v>
      </c>
      <c r="D41" s="36">
        <v>3.7999999999999999E-2</v>
      </c>
      <c r="E41" s="36">
        <v>3.4000000000000002E-2</v>
      </c>
      <c r="F41" s="36">
        <v>4.2000000000000003E-2</v>
      </c>
      <c r="G41" s="36">
        <v>3.9E-2</v>
      </c>
      <c r="H41" s="36">
        <v>3.5999999999999997E-2</v>
      </c>
      <c r="I41" s="36">
        <v>4.4999999999999998E-2</v>
      </c>
      <c r="J41" s="36">
        <v>4.2999999999999997E-2</v>
      </c>
      <c r="K41" s="36">
        <v>3.6999999999999998E-2</v>
      </c>
      <c r="L41" s="36"/>
      <c r="M41" s="36"/>
    </row>
    <row r="42" spans="2:13" x14ac:dyDescent="0.25">
      <c r="B42">
        <v>25</v>
      </c>
      <c r="C42" s="36">
        <v>3.6999999999999998E-2</v>
      </c>
      <c r="D42" s="36">
        <v>3.5999999999999997E-2</v>
      </c>
      <c r="E42" s="36">
        <v>3.3000000000000002E-2</v>
      </c>
      <c r="F42" s="36">
        <v>0.04</v>
      </c>
      <c r="G42" s="36">
        <v>3.6999999999999998E-2</v>
      </c>
      <c r="H42" s="36">
        <v>3.4000000000000002E-2</v>
      </c>
      <c r="I42" s="36">
        <v>4.4999999999999998E-2</v>
      </c>
      <c r="J42" s="36">
        <v>4.2999999999999997E-2</v>
      </c>
      <c r="K42" s="36">
        <v>3.6999999999999998E-2</v>
      </c>
      <c r="L42" s="36"/>
      <c r="M42" s="36"/>
    </row>
    <row r="43" spans="2:13" x14ac:dyDescent="0.25">
      <c r="B43">
        <v>30</v>
      </c>
      <c r="C43" s="36">
        <v>3.5000000000000003E-2</v>
      </c>
      <c r="D43" s="36">
        <v>3.4000000000000002E-2</v>
      </c>
      <c r="E43" s="36">
        <v>3.2000000000000001E-2</v>
      </c>
      <c r="F43" s="36">
        <v>3.7999999999999999E-2</v>
      </c>
      <c r="G43" s="36">
        <v>3.5999999999999997E-2</v>
      </c>
      <c r="H43" s="36">
        <v>3.4000000000000002E-2</v>
      </c>
      <c r="I43" s="36">
        <v>4.4999999999999998E-2</v>
      </c>
      <c r="J43" s="36">
        <v>4.2999999999999997E-2</v>
      </c>
      <c r="K43" s="36">
        <v>3.6999999999999998E-2</v>
      </c>
      <c r="L43" s="36"/>
      <c r="M43" s="36"/>
    </row>
    <row r="44" spans="2:13" x14ac:dyDescent="0.25">
      <c r="C44" s="36"/>
      <c r="D44" s="36"/>
      <c r="E44" s="36"/>
      <c r="F44" s="36"/>
      <c r="G44" s="36"/>
      <c r="H44" s="36"/>
      <c r="I44" s="36"/>
      <c r="J44" s="36"/>
      <c r="K44" s="36"/>
      <c r="L44" s="36"/>
      <c r="M44" s="36"/>
    </row>
    <row r="45" spans="2:13" x14ac:dyDescent="0.25">
      <c r="C45" s="36"/>
      <c r="D45" s="36"/>
      <c r="E45" s="36"/>
      <c r="F45" s="36"/>
      <c r="G45" s="36"/>
      <c r="H45" s="36"/>
      <c r="I45" s="36"/>
      <c r="J45" s="36"/>
      <c r="K45" s="36"/>
      <c r="L45" s="36"/>
      <c r="M45" s="36"/>
    </row>
    <row r="46" spans="2:13" x14ac:dyDescent="0.25">
      <c r="C46" s="36"/>
      <c r="D46" s="36"/>
      <c r="E46" s="36"/>
      <c r="F46" s="36"/>
      <c r="G46" s="36"/>
      <c r="H46" s="36"/>
      <c r="I46" s="36"/>
      <c r="J46" s="36"/>
      <c r="K46" s="36"/>
      <c r="L46" s="36"/>
      <c r="M46" s="36"/>
    </row>
    <row r="47" spans="2:13" x14ac:dyDescent="0.25">
      <c r="C47" s="36" t="s">
        <v>475</v>
      </c>
      <c r="D47" s="36"/>
      <c r="E47" s="36"/>
      <c r="F47" s="36"/>
      <c r="G47" s="36"/>
      <c r="H47" s="36"/>
      <c r="I47" s="36"/>
      <c r="K47" s="36"/>
      <c r="L47" s="36"/>
      <c r="M47" s="36"/>
    </row>
    <row r="48" spans="2:13" x14ac:dyDescent="0.25">
      <c r="C48" s="36" t="s">
        <v>444</v>
      </c>
      <c r="D48" s="36" t="s">
        <v>445</v>
      </c>
      <c r="E48" s="36" t="s">
        <v>446</v>
      </c>
      <c r="F48" s="36"/>
      <c r="G48" s="36"/>
      <c r="H48" s="36"/>
      <c r="I48" s="36"/>
      <c r="J48" s="36"/>
      <c r="K48" s="36"/>
      <c r="L48" s="36"/>
      <c r="M48" s="36"/>
    </row>
    <row r="49" spans="2:13" x14ac:dyDescent="0.25">
      <c r="B49">
        <v>0</v>
      </c>
      <c r="C49" s="36">
        <v>0.17699999999999999</v>
      </c>
      <c r="D49" s="36">
        <v>0.16700000000000001</v>
      </c>
      <c r="E49" s="36">
        <v>0.15</v>
      </c>
      <c r="F49" s="36"/>
      <c r="G49" s="36"/>
      <c r="H49" s="36"/>
      <c r="I49" s="36"/>
      <c r="J49" s="36"/>
      <c r="K49" s="36"/>
      <c r="L49" s="36"/>
      <c r="M49" s="36"/>
    </row>
    <row r="50" spans="2:13" x14ac:dyDescent="0.25">
      <c r="B50">
        <v>3</v>
      </c>
      <c r="C50" s="36">
        <v>0.09</v>
      </c>
      <c r="D50" s="36">
        <v>8.5999999999999993E-2</v>
      </c>
      <c r="E50" s="36">
        <v>7.9000000000000001E-2</v>
      </c>
      <c r="F50" s="36"/>
      <c r="G50" s="36"/>
      <c r="H50" s="36"/>
      <c r="I50" s="36"/>
      <c r="J50" s="36"/>
      <c r="K50" s="36"/>
      <c r="L50" s="36"/>
      <c r="M50" s="36"/>
    </row>
    <row r="51" spans="2:13" x14ac:dyDescent="0.25">
      <c r="B51">
        <v>5</v>
      </c>
      <c r="C51" s="36">
        <v>6.5000000000000002E-2</v>
      </c>
      <c r="D51" s="36">
        <v>6.2E-2</v>
      </c>
      <c r="E51" s="36">
        <v>5.8000000000000003E-2</v>
      </c>
      <c r="F51" s="36"/>
      <c r="G51" s="36"/>
      <c r="H51" s="36"/>
      <c r="I51" s="36"/>
      <c r="J51" s="36"/>
      <c r="K51" s="36"/>
      <c r="L51" s="36"/>
      <c r="M51" s="36"/>
    </row>
    <row r="52" spans="2:13" x14ac:dyDescent="0.25">
      <c r="B52">
        <v>10</v>
      </c>
      <c r="C52" s="36">
        <v>4.7E-2</v>
      </c>
      <c r="D52" s="36">
        <v>4.4999999999999998E-2</v>
      </c>
      <c r="E52" s="36">
        <v>4.1000000000000002E-2</v>
      </c>
      <c r="F52" s="36"/>
      <c r="G52" s="36"/>
      <c r="H52" s="36"/>
      <c r="I52" s="36"/>
      <c r="J52" s="36"/>
      <c r="K52" s="36"/>
      <c r="L52" s="36"/>
      <c r="M52" s="36"/>
    </row>
    <row r="53" spans="2:13" x14ac:dyDescent="0.25">
      <c r="B53">
        <v>15</v>
      </c>
      <c r="C53" s="36">
        <v>4.5999999999999999E-2</v>
      </c>
      <c r="D53" s="36">
        <v>4.4999999999999998E-2</v>
      </c>
      <c r="E53" s="36">
        <v>3.9E-2</v>
      </c>
      <c r="F53" s="36"/>
      <c r="G53" s="36"/>
      <c r="H53" s="36"/>
      <c r="I53" s="36"/>
      <c r="J53" s="36"/>
      <c r="K53" s="36"/>
      <c r="L53" s="36"/>
      <c r="M53" s="36"/>
    </row>
    <row r="54" spans="2:13" x14ac:dyDescent="0.25">
      <c r="B54">
        <v>20</v>
      </c>
      <c r="C54" s="36">
        <v>4.5999999999999999E-2</v>
      </c>
      <c r="D54" s="36">
        <v>4.4999999999999998E-2</v>
      </c>
      <c r="E54" s="36">
        <v>3.7999999999999999E-2</v>
      </c>
      <c r="F54" s="36"/>
      <c r="G54" s="36"/>
      <c r="H54" s="36"/>
      <c r="I54" s="36"/>
      <c r="J54" s="36"/>
      <c r="K54" s="36"/>
      <c r="L54" s="36"/>
      <c r="M54" s="36"/>
    </row>
    <row r="55" spans="2:13" x14ac:dyDescent="0.25">
      <c r="B55">
        <v>25</v>
      </c>
      <c r="C55" s="36">
        <v>4.5999999999999999E-2</v>
      </c>
      <c r="D55" s="36">
        <v>4.4999999999999998E-2</v>
      </c>
      <c r="E55" s="36">
        <v>3.7999999999999999E-2</v>
      </c>
      <c r="F55" s="36"/>
      <c r="G55" s="36"/>
      <c r="H55" s="36"/>
      <c r="I55" s="36"/>
      <c r="J55" s="36"/>
      <c r="K55" s="36"/>
      <c r="L55" s="36"/>
      <c r="M55" s="36"/>
    </row>
    <row r="56" spans="2:13" x14ac:dyDescent="0.25">
      <c r="B56">
        <v>30</v>
      </c>
      <c r="C56" s="36">
        <v>4.5999999999999999E-2</v>
      </c>
      <c r="D56" s="36">
        <v>4.3999999999999997E-2</v>
      </c>
      <c r="E56" s="36">
        <v>3.7999999999999999E-2</v>
      </c>
      <c r="F56" s="36"/>
      <c r="G56" s="36"/>
      <c r="H56" s="36"/>
      <c r="I56" s="36"/>
      <c r="J56" s="36"/>
      <c r="K56" s="36"/>
      <c r="L56" s="36"/>
      <c r="M56" s="36"/>
    </row>
    <row r="57" spans="2:13" x14ac:dyDescent="0.25">
      <c r="C57" s="36"/>
      <c r="D57" s="36"/>
      <c r="E57" s="36"/>
      <c r="F57" s="36"/>
      <c r="G57" s="36"/>
      <c r="H57" s="36"/>
      <c r="I57" s="36"/>
      <c r="J57" s="36"/>
      <c r="K57" s="36"/>
      <c r="L57" s="36"/>
      <c r="M57" s="36"/>
    </row>
    <row r="58" spans="2:13" x14ac:dyDescent="0.25">
      <c r="C58" s="36"/>
      <c r="D58" s="36"/>
      <c r="E58" s="36"/>
      <c r="F58" s="36"/>
      <c r="G58" s="36"/>
      <c r="H58" s="36"/>
      <c r="I58" s="36"/>
      <c r="J58" s="36"/>
      <c r="K58" s="36"/>
      <c r="L58" s="36"/>
      <c r="M58" s="36"/>
    </row>
    <row r="59" spans="2:13" x14ac:dyDescent="0.25">
      <c r="C59" s="36"/>
      <c r="D59" s="36"/>
      <c r="E59" s="36"/>
      <c r="F59" s="36"/>
      <c r="G59" s="36"/>
      <c r="H59" s="36"/>
      <c r="I59" s="36"/>
      <c r="J59" s="36"/>
      <c r="K59" s="36"/>
      <c r="L59" s="36"/>
      <c r="M59" s="36"/>
    </row>
    <row r="60" spans="2:13" x14ac:dyDescent="0.25">
      <c r="C60" s="36"/>
      <c r="D60" s="36"/>
      <c r="E60" s="36"/>
      <c r="F60" s="36"/>
      <c r="G60" s="36"/>
      <c r="H60" s="36"/>
      <c r="I60" s="36"/>
      <c r="J60" s="36"/>
      <c r="K60" s="36"/>
      <c r="L60" s="36"/>
      <c r="M60" s="36"/>
    </row>
    <row r="61" spans="2:13" x14ac:dyDescent="0.25">
      <c r="C61" s="36"/>
      <c r="D61" s="36"/>
      <c r="E61" s="36"/>
      <c r="F61" s="36"/>
      <c r="G61" s="36"/>
      <c r="H61" s="36"/>
      <c r="I61" s="36"/>
      <c r="J61" s="36"/>
      <c r="K61" s="36"/>
      <c r="L61" s="36"/>
      <c r="M61" s="36"/>
    </row>
    <row r="62" spans="2:13" x14ac:dyDescent="0.25">
      <c r="C62" s="36"/>
      <c r="D62" s="36"/>
      <c r="E62" s="36"/>
      <c r="F62" s="36"/>
      <c r="G62" s="36"/>
      <c r="H62" s="36"/>
      <c r="I62" s="36"/>
      <c r="J62" s="36"/>
      <c r="K62" s="36"/>
      <c r="L62" s="36"/>
      <c r="M62" s="36"/>
    </row>
  </sheetData>
  <sortState ref="B47:E57">
    <sortCondition ref="B47"/>
  </sortState>
  <hyperlinks>
    <hyperlink ref="A1" location="TOC!A1" display="TOC" xr:uid="{00000000-0004-0000-1700-000000000000}"/>
  </hyperlinks>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BF57"/>
  <sheetViews>
    <sheetView workbookViewId="0"/>
  </sheetViews>
  <sheetFormatPr defaultRowHeight="15" x14ac:dyDescent="0.25"/>
  <sheetData>
    <row r="1" spans="1:58" x14ac:dyDescent="0.25">
      <c r="A1" s="1" t="s">
        <v>0</v>
      </c>
    </row>
    <row r="4" spans="1:58" x14ac:dyDescent="0.25">
      <c r="C4" t="s">
        <v>438</v>
      </c>
    </row>
    <row r="5" spans="1:58" x14ac:dyDescent="0.25">
      <c r="C5" t="s">
        <v>439</v>
      </c>
      <c r="P5" t="s">
        <v>442</v>
      </c>
      <c r="BF5" t="s">
        <v>443</v>
      </c>
    </row>
    <row r="6" spans="1:58" x14ac:dyDescent="0.25">
      <c r="C6" t="s">
        <v>440</v>
      </c>
      <c r="K6" t="s">
        <v>441</v>
      </c>
      <c r="Q6">
        <v>1</v>
      </c>
      <c r="R6">
        <v>2</v>
      </c>
      <c r="S6">
        <v>2</v>
      </c>
      <c r="T6">
        <v>3</v>
      </c>
      <c r="U6">
        <v>4</v>
      </c>
      <c r="V6">
        <v>5</v>
      </c>
      <c r="W6">
        <v>6</v>
      </c>
      <c r="X6">
        <v>7</v>
      </c>
      <c r="Y6">
        <v>8</v>
      </c>
    </row>
    <row r="7" spans="1:58" x14ac:dyDescent="0.25">
      <c r="Q7" t="s">
        <v>444</v>
      </c>
      <c r="R7" t="s">
        <v>445</v>
      </c>
      <c r="S7" t="s">
        <v>446</v>
      </c>
      <c r="T7" t="s">
        <v>444</v>
      </c>
      <c r="U7" t="s">
        <v>445</v>
      </c>
      <c r="V7" t="s">
        <v>446</v>
      </c>
      <c r="W7" t="s">
        <v>444</v>
      </c>
      <c r="X7" t="s">
        <v>445</v>
      </c>
      <c r="Y7" t="s">
        <v>446</v>
      </c>
    </row>
    <row r="8" spans="1:58" x14ac:dyDescent="0.25">
      <c r="C8">
        <v>0</v>
      </c>
      <c r="Q8">
        <v>9.5000000000000001E-2</v>
      </c>
      <c r="R8">
        <v>8.5999999999999993E-2</v>
      </c>
      <c r="S8">
        <v>7.2999999999999995E-2</v>
      </c>
      <c r="T8">
        <v>0.1</v>
      </c>
      <c r="U8">
        <v>0.1</v>
      </c>
      <c r="V8">
        <v>9.1999999999999998E-2</v>
      </c>
      <c r="W8">
        <v>0.112</v>
      </c>
      <c r="X8">
        <v>0.1</v>
      </c>
      <c r="Y8">
        <v>8.3000000000000004E-2</v>
      </c>
    </row>
    <row r="9" spans="1:58" x14ac:dyDescent="0.25">
      <c r="C9" t="s">
        <v>447</v>
      </c>
    </row>
    <row r="11" spans="1:58" x14ac:dyDescent="0.25">
      <c r="C11" t="s">
        <v>448</v>
      </c>
    </row>
    <row r="12" spans="1:58" x14ac:dyDescent="0.25">
      <c r="C12" t="s">
        <v>449</v>
      </c>
    </row>
    <row r="14" spans="1:58" x14ac:dyDescent="0.25">
      <c r="C14" t="s">
        <v>450</v>
      </c>
    </row>
    <row r="15" spans="1:58" x14ac:dyDescent="0.25">
      <c r="C15" t="s">
        <v>451</v>
      </c>
    </row>
    <row r="17" spans="3:25" x14ac:dyDescent="0.25">
      <c r="C17" t="s">
        <v>452</v>
      </c>
    </row>
    <row r="18" spans="3:25" x14ac:dyDescent="0.25">
      <c r="C18" t="s">
        <v>453</v>
      </c>
    </row>
    <row r="19" spans="3:25" x14ac:dyDescent="0.25">
      <c r="C19" t="s">
        <v>454</v>
      </c>
      <c r="K19" t="s">
        <v>455</v>
      </c>
      <c r="T19" t="s">
        <v>456</v>
      </c>
      <c r="W19" t="s">
        <v>457</v>
      </c>
    </row>
    <row r="20" spans="3:25" x14ac:dyDescent="0.25">
      <c r="Q20" t="s">
        <v>444</v>
      </c>
      <c r="R20" t="s">
        <v>445</v>
      </c>
      <c r="S20" t="s">
        <v>446</v>
      </c>
      <c r="T20" t="s">
        <v>444</v>
      </c>
      <c r="U20" t="s">
        <v>445</v>
      </c>
      <c r="V20" t="s">
        <v>446</v>
      </c>
      <c r="W20" t="s">
        <v>444</v>
      </c>
      <c r="X20" t="s">
        <v>445</v>
      </c>
      <c r="Y20" t="s">
        <v>446</v>
      </c>
    </row>
    <row r="21" spans="3:25" x14ac:dyDescent="0.25">
      <c r="C21">
        <v>0</v>
      </c>
      <c r="Q21">
        <v>0.17299999999999999</v>
      </c>
      <c r="R21">
        <v>0.182</v>
      </c>
      <c r="S21">
        <v>0.186</v>
      </c>
      <c r="T21">
        <v>0.08</v>
      </c>
      <c r="U21">
        <v>0.08</v>
      </c>
      <c r="V21">
        <v>0.08</v>
      </c>
      <c r="W21">
        <v>0.09</v>
      </c>
      <c r="X21">
        <v>8.7999999999999995E-2</v>
      </c>
      <c r="Y21">
        <v>8.2000000000000003E-2</v>
      </c>
    </row>
    <row r="22" spans="3:25" x14ac:dyDescent="0.25">
      <c r="C22" t="s">
        <v>458</v>
      </c>
    </row>
    <row r="24" spans="3:25" x14ac:dyDescent="0.25">
      <c r="C24" t="s">
        <v>459</v>
      </c>
    </row>
    <row r="25" spans="3:25" x14ac:dyDescent="0.25">
      <c r="C25" t="s">
        <v>460</v>
      </c>
    </row>
    <row r="27" spans="3:25" x14ac:dyDescent="0.25">
      <c r="C27" t="s">
        <v>461</v>
      </c>
    </row>
    <row r="28" spans="3:25" x14ac:dyDescent="0.25">
      <c r="C28" t="s">
        <v>462</v>
      </c>
    </row>
    <row r="30" spans="3:25" x14ac:dyDescent="0.25">
      <c r="C30" t="s">
        <v>463</v>
      </c>
    </row>
    <row r="31" spans="3:25" x14ac:dyDescent="0.25">
      <c r="C31" t="s">
        <v>464</v>
      </c>
    </row>
    <row r="32" spans="3:25" x14ac:dyDescent="0.25">
      <c r="C32" t="s">
        <v>440</v>
      </c>
      <c r="K32" t="s">
        <v>465</v>
      </c>
      <c r="T32" t="s">
        <v>466</v>
      </c>
      <c r="W32" t="s">
        <v>467</v>
      </c>
    </row>
    <row r="33" spans="3:25" x14ac:dyDescent="0.25">
      <c r="Q33" t="s">
        <v>444</v>
      </c>
      <c r="R33" t="s">
        <v>445</v>
      </c>
      <c r="S33" t="s">
        <v>446</v>
      </c>
      <c r="T33" t="s">
        <v>444</v>
      </c>
      <c r="U33" t="s">
        <v>445</v>
      </c>
      <c r="V33" t="s">
        <v>446</v>
      </c>
      <c r="W33" t="s">
        <v>444</v>
      </c>
      <c r="X33" t="s">
        <v>445</v>
      </c>
      <c r="Y33" t="s">
        <v>446</v>
      </c>
    </row>
    <row r="34" spans="3:25" x14ac:dyDescent="0.25">
      <c r="C34">
        <v>0</v>
      </c>
      <c r="Q34">
        <v>0.122</v>
      </c>
      <c r="R34">
        <v>0.11600000000000001</v>
      </c>
      <c r="S34">
        <v>0.10199999999999999</v>
      </c>
      <c r="T34">
        <v>0.2</v>
      </c>
      <c r="U34">
        <v>0.19800000000000001</v>
      </c>
      <c r="V34">
        <v>0.16800000000000001</v>
      </c>
      <c r="W34">
        <v>0.15</v>
      </c>
      <c r="X34">
        <v>0.14699999999999999</v>
      </c>
      <c r="Y34">
        <v>0.13100000000000001</v>
      </c>
    </row>
    <row r="35" spans="3:25" x14ac:dyDescent="0.25">
      <c r="C35" t="s">
        <v>468</v>
      </c>
    </row>
    <row r="37" spans="3:25" x14ac:dyDescent="0.25">
      <c r="C37" t="s">
        <v>469</v>
      </c>
    </row>
    <row r="38" spans="3:25" x14ac:dyDescent="0.25">
      <c r="C38" t="s">
        <v>470</v>
      </c>
    </row>
    <row r="40" spans="3:25" x14ac:dyDescent="0.25">
      <c r="C40" t="s">
        <v>471</v>
      </c>
    </row>
    <row r="41" spans="3:25" x14ac:dyDescent="0.25">
      <c r="C41" t="s">
        <v>472</v>
      </c>
    </row>
    <row r="43" spans="3:25" x14ac:dyDescent="0.25">
      <c r="C43" t="s">
        <v>473</v>
      </c>
    </row>
    <row r="44" spans="3:25" x14ac:dyDescent="0.25">
      <c r="C44" t="s">
        <v>474</v>
      </c>
    </row>
    <row r="45" spans="3:25" x14ac:dyDescent="0.25">
      <c r="C45" t="s">
        <v>440</v>
      </c>
      <c r="K45" t="s">
        <v>475</v>
      </c>
    </row>
    <row r="46" spans="3:25" x14ac:dyDescent="0.25">
      <c r="Q46" t="s">
        <v>444</v>
      </c>
      <c r="R46" t="s">
        <v>445</v>
      </c>
      <c r="S46" t="s">
        <v>446</v>
      </c>
    </row>
    <row r="47" spans="3:25" x14ac:dyDescent="0.25">
      <c r="C47">
        <v>0</v>
      </c>
      <c r="Q47">
        <v>0.17699999999999999</v>
      </c>
      <c r="R47">
        <v>0.16700000000000001</v>
      </c>
      <c r="S47">
        <v>0.15</v>
      </c>
    </row>
    <row r="48" spans="3:25" x14ac:dyDescent="0.25">
      <c r="C48" t="s">
        <v>476</v>
      </c>
    </row>
    <row r="50" spans="3:3" x14ac:dyDescent="0.25">
      <c r="C50" t="s">
        <v>477</v>
      </c>
    </row>
    <row r="51" spans="3:3" x14ac:dyDescent="0.25">
      <c r="C51" t="s">
        <v>478</v>
      </c>
    </row>
    <row r="53" spans="3:3" x14ac:dyDescent="0.25">
      <c r="C53" t="s">
        <v>479</v>
      </c>
    </row>
    <row r="54" spans="3:3" x14ac:dyDescent="0.25">
      <c r="C54" t="s">
        <v>480</v>
      </c>
    </row>
    <row r="56" spans="3:3" x14ac:dyDescent="0.25">
      <c r="C56" t="s">
        <v>481</v>
      </c>
    </row>
    <row r="57" spans="3:3" x14ac:dyDescent="0.25">
      <c r="C57" t="s">
        <v>482</v>
      </c>
    </row>
  </sheetData>
  <sortState columnSort="1" ref="Q6:BY57">
    <sortCondition ref="Q6:BY6"/>
  </sortState>
  <hyperlinks>
    <hyperlink ref="A1" location="TOC!A1" display="TOC" xr:uid="{00000000-0004-0000-1800-000000000000}"/>
  </hyperlinks>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P34"/>
  <sheetViews>
    <sheetView workbookViewId="0"/>
  </sheetViews>
  <sheetFormatPr defaultRowHeight="15" x14ac:dyDescent="0.25"/>
  <sheetData>
    <row r="1" spans="1:16" x14ac:dyDescent="0.25">
      <c r="A1" s="1" t="s">
        <v>0</v>
      </c>
    </row>
    <row r="2" spans="1:16" x14ac:dyDescent="0.25">
      <c r="A2" s="1"/>
    </row>
    <row r="4" spans="1:16" x14ac:dyDescent="0.25">
      <c r="B4" s="38"/>
      <c r="C4" s="38"/>
      <c r="D4" s="38"/>
      <c r="E4" s="38"/>
      <c r="F4" s="38"/>
      <c r="G4" s="38"/>
      <c r="H4" s="38"/>
      <c r="I4" s="38"/>
      <c r="J4" s="38"/>
      <c r="K4" s="38"/>
      <c r="L4" s="38"/>
      <c r="M4" s="38"/>
      <c r="N4" s="38"/>
      <c r="O4" s="38"/>
      <c r="P4" s="39"/>
    </row>
    <row r="5" spans="1:16" x14ac:dyDescent="0.25">
      <c r="B5" s="38"/>
      <c r="C5" s="38"/>
      <c r="D5" s="38"/>
      <c r="E5" s="38"/>
      <c r="F5" s="38"/>
      <c r="G5" s="38"/>
      <c r="H5" s="38"/>
      <c r="I5" s="38"/>
      <c r="J5" s="38"/>
      <c r="K5" s="38"/>
      <c r="L5" s="38"/>
      <c r="M5" s="38"/>
      <c r="N5" s="38"/>
      <c r="O5" s="38"/>
      <c r="P5" s="39"/>
    </row>
    <row r="6" spans="1:16" x14ac:dyDescent="0.25">
      <c r="B6" s="38"/>
      <c r="C6" s="38"/>
      <c r="D6" s="38"/>
      <c r="E6" s="38"/>
      <c r="F6" s="38"/>
      <c r="G6" s="38"/>
      <c r="H6" s="38"/>
      <c r="I6" s="38"/>
      <c r="J6" s="38"/>
      <c r="K6" s="38"/>
      <c r="L6" s="38"/>
      <c r="M6" s="38"/>
      <c r="N6" s="38"/>
      <c r="O6" s="38"/>
      <c r="P6" s="39"/>
    </row>
    <row r="7" spans="1:16" x14ac:dyDescent="0.25">
      <c r="B7" s="38"/>
      <c r="C7" s="38"/>
      <c r="D7" s="38"/>
      <c r="E7" s="38"/>
      <c r="F7" s="38"/>
      <c r="G7" s="38"/>
      <c r="H7" s="38"/>
      <c r="I7" s="38"/>
      <c r="J7" s="38"/>
      <c r="K7" s="38"/>
      <c r="L7" s="38"/>
      <c r="M7" s="38"/>
      <c r="N7" s="38"/>
      <c r="O7" s="38"/>
      <c r="P7" s="39"/>
    </row>
    <row r="8" spans="1:16" x14ac:dyDescent="0.25">
      <c r="B8" s="38"/>
      <c r="C8" s="38"/>
      <c r="D8" s="38"/>
      <c r="E8" s="38"/>
      <c r="F8" s="38"/>
      <c r="G8" s="38"/>
      <c r="H8" s="38"/>
      <c r="I8" s="38"/>
      <c r="J8" s="38"/>
      <c r="K8" s="38"/>
      <c r="L8" s="38"/>
      <c r="M8" s="38"/>
      <c r="N8" s="38"/>
      <c r="O8" s="38"/>
      <c r="P8" s="39"/>
    </row>
    <row r="9" spans="1:16" x14ac:dyDescent="0.25">
      <c r="B9" s="38"/>
      <c r="C9" s="38"/>
      <c r="D9" s="38"/>
      <c r="E9" s="38"/>
      <c r="F9" s="38"/>
      <c r="G9" s="38"/>
      <c r="H9" s="38"/>
      <c r="I9" s="38"/>
      <c r="J9" s="38"/>
      <c r="K9" s="38"/>
      <c r="L9" s="38"/>
      <c r="M9" s="38"/>
      <c r="N9" s="38"/>
      <c r="O9" s="38"/>
      <c r="P9" s="39"/>
    </row>
    <row r="10" spans="1:16" x14ac:dyDescent="0.25">
      <c r="B10" s="38"/>
      <c r="C10" s="38"/>
      <c r="D10" s="38"/>
      <c r="E10" s="38"/>
      <c r="F10" s="38"/>
      <c r="G10" s="38"/>
      <c r="H10" s="38"/>
      <c r="I10" s="38"/>
      <c r="J10" s="38"/>
      <c r="K10" s="38"/>
      <c r="L10" s="38"/>
      <c r="M10" s="38"/>
      <c r="N10" s="38"/>
      <c r="O10" s="38"/>
      <c r="P10" s="39"/>
    </row>
    <row r="11" spans="1:16" x14ac:dyDescent="0.25">
      <c r="B11" s="38"/>
      <c r="C11" s="38"/>
      <c r="D11" s="38"/>
      <c r="E11" s="38"/>
      <c r="F11" s="38"/>
      <c r="G11" s="38"/>
      <c r="H11" s="38"/>
      <c r="I11" s="38"/>
      <c r="J11" s="38"/>
      <c r="K11" s="38"/>
      <c r="L11" s="38"/>
      <c r="M11" s="38"/>
      <c r="N11" s="38"/>
      <c r="O11" s="38"/>
      <c r="P11" s="39"/>
    </row>
    <row r="12" spans="1:16" x14ac:dyDescent="0.25">
      <c r="B12" s="38"/>
      <c r="C12" s="38"/>
      <c r="D12" s="38"/>
      <c r="E12" s="38"/>
      <c r="F12" s="38"/>
      <c r="G12" s="38"/>
      <c r="H12" s="38"/>
      <c r="I12" s="38"/>
      <c r="J12" s="38"/>
      <c r="K12" s="38"/>
      <c r="L12" s="38"/>
      <c r="M12" s="38"/>
      <c r="N12" s="38"/>
      <c r="O12" s="38"/>
      <c r="P12" s="39"/>
    </row>
    <row r="13" spans="1:16" x14ac:dyDescent="0.25">
      <c r="B13" s="38"/>
      <c r="C13" s="38"/>
      <c r="D13" s="38"/>
      <c r="E13" s="38"/>
      <c r="F13" s="38"/>
      <c r="G13" s="38"/>
      <c r="H13" s="38"/>
      <c r="I13" s="38"/>
      <c r="J13" s="38"/>
      <c r="K13" s="38"/>
      <c r="L13" s="38"/>
      <c r="M13" s="38"/>
      <c r="N13" s="38"/>
      <c r="O13" s="38"/>
      <c r="P13" s="39"/>
    </row>
    <row r="14" spans="1:16" x14ac:dyDescent="0.25">
      <c r="B14" s="38"/>
      <c r="C14" s="38"/>
      <c r="D14" s="38"/>
      <c r="E14" s="38"/>
      <c r="F14" s="38"/>
      <c r="G14" s="38"/>
      <c r="H14" s="38"/>
      <c r="I14" s="38"/>
      <c r="J14" s="38"/>
      <c r="K14" s="38"/>
      <c r="L14" s="38"/>
      <c r="M14" s="38"/>
      <c r="N14" s="38"/>
      <c r="O14" s="38"/>
      <c r="P14" s="39"/>
    </row>
    <row r="15" spans="1:16" x14ac:dyDescent="0.25">
      <c r="B15" s="38"/>
      <c r="C15" s="38"/>
      <c r="D15" s="38"/>
      <c r="E15" s="38"/>
      <c r="F15" s="38"/>
      <c r="G15" s="38"/>
      <c r="H15" s="38"/>
      <c r="I15" s="38"/>
      <c r="J15" s="38"/>
      <c r="K15" s="38"/>
      <c r="L15" s="38"/>
      <c r="M15" s="38"/>
      <c r="N15" s="38"/>
      <c r="O15" s="38"/>
      <c r="P15" s="39"/>
    </row>
    <row r="16" spans="1:16" x14ac:dyDescent="0.25">
      <c r="B16" s="38"/>
      <c r="C16" s="38"/>
      <c r="D16" s="38"/>
      <c r="E16" s="38"/>
      <c r="F16" s="38"/>
      <c r="G16" s="38"/>
      <c r="H16" s="38"/>
      <c r="I16" s="38"/>
      <c r="J16" s="38"/>
      <c r="K16" s="38"/>
      <c r="L16" s="38"/>
      <c r="M16" s="38"/>
      <c r="N16" s="38"/>
      <c r="O16" s="38"/>
      <c r="P16" s="39"/>
    </row>
    <row r="17" spans="2:16" x14ac:dyDescent="0.25">
      <c r="B17" s="38"/>
      <c r="C17" s="38"/>
      <c r="D17" s="38"/>
      <c r="E17" s="38"/>
      <c r="F17" s="38"/>
      <c r="G17" s="38"/>
      <c r="H17" s="38"/>
      <c r="I17" s="38"/>
      <c r="J17" s="38"/>
      <c r="K17" s="38"/>
      <c r="L17" s="38"/>
      <c r="M17" s="38"/>
      <c r="N17" s="38"/>
      <c r="O17" s="38"/>
      <c r="P17" s="39"/>
    </row>
    <row r="18" spans="2:16" x14ac:dyDescent="0.25">
      <c r="B18" s="38"/>
      <c r="C18" s="38"/>
      <c r="D18" s="38"/>
      <c r="E18" s="38"/>
      <c r="F18" s="38"/>
      <c r="G18" s="38"/>
      <c r="H18" s="38"/>
      <c r="I18" s="38"/>
      <c r="J18" s="38"/>
      <c r="K18" s="38"/>
      <c r="L18" s="38"/>
      <c r="M18" s="38"/>
      <c r="N18" s="38"/>
      <c r="O18" s="38"/>
      <c r="P18" s="39"/>
    </row>
    <row r="19" spans="2:16" x14ac:dyDescent="0.25">
      <c r="B19" s="38"/>
      <c r="C19" s="38"/>
      <c r="D19" s="38"/>
      <c r="E19" s="38"/>
      <c r="F19" s="38"/>
      <c r="G19" s="38"/>
      <c r="H19" s="38"/>
      <c r="I19" s="38"/>
      <c r="J19" s="38"/>
      <c r="K19" s="38"/>
      <c r="L19" s="38"/>
      <c r="M19" s="38"/>
      <c r="N19" s="38"/>
      <c r="O19" s="38"/>
      <c r="P19" s="39"/>
    </row>
    <row r="20" spans="2:16" x14ac:dyDescent="0.25">
      <c r="B20" s="38"/>
      <c r="C20" s="38"/>
      <c r="D20" s="38"/>
      <c r="E20" s="38"/>
      <c r="F20" s="38"/>
      <c r="G20" s="38"/>
      <c r="H20" s="38"/>
      <c r="I20" s="38"/>
      <c r="J20" s="38"/>
      <c r="K20" s="38"/>
      <c r="L20" s="38"/>
      <c r="M20" s="38"/>
      <c r="N20" s="38"/>
      <c r="O20" s="38"/>
      <c r="P20" s="39"/>
    </row>
    <row r="21" spans="2:16" x14ac:dyDescent="0.25">
      <c r="B21" s="38"/>
      <c r="C21" s="38"/>
      <c r="D21" s="38"/>
      <c r="E21" s="38"/>
      <c r="F21" s="38"/>
      <c r="G21" s="38"/>
      <c r="H21" s="38"/>
      <c r="I21" s="38"/>
      <c r="J21" s="38"/>
      <c r="K21" s="38"/>
      <c r="L21" s="38"/>
      <c r="M21" s="38"/>
      <c r="N21" s="38"/>
      <c r="O21" s="38"/>
      <c r="P21" s="39"/>
    </row>
    <row r="22" spans="2:16" x14ac:dyDescent="0.25">
      <c r="B22" s="38"/>
      <c r="C22" s="38"/>
      <c r="D22" s="38"/>
      <c r="E22" s="38"/>
      <c r="F22" s="38"/>
      <c r="G22" s="38"/>
      <c r="H22" s="38"/>
      <c r="I22" s="38"/>
      <c r="J22" s="38"/>
      <c r="K22" s="38"/>
      <c r="L22" s="38"/>
      <c r="M22" s="38"/>
      <c r="N22" s="38"/>
      <c r="O22" s="38"/>
      <c r="P22" s="39"/>
    </row>
    <row r="23" spans="2:16" x14ac:dyDescent="0.25">
      <c r="B23" s="38"/>
      <c r="C23" s="38"/>
      <c r="D23" s="38"/>
      <c r="E23" s="38"/>
      <c r="F23" s="38"/>
      <c r="G23" s="38"/>
      <c r="H23" s="38"/>
      <c r="I23" s="38"/>
      <c r="J23" s="38"/>
      <c r="K23" s="38"/>
      <c r="L23" s="38"/>
      <c r="M23" s="38"/>
      <c r="N23" s="38"/>
      <c r="O23" s="38"/>
      <c r="P23" s="39"/>
    </row>
    <row r="24" spans="2:16" x14ac:dyDescent="0.25">
      <c r="B24" s="38"/>
      <c r="C24" s="38"/>
      <c r="D24" s="38"/>
      <c r="E24" s="38"/>
      <c r="F24" s="38"/>
      <c r="G24" s="38"/>
      <c r="H24" s="38"/>
      <c r="I24" s="38"/>
      <c r="J24" s="38"/>
      <c r="K24" s="38"/>
      <c r="L24" s="38"/>
      <c r="M24" s="38"/>
      <c r="N24" s="38"/>
      <c r="O24" s="38"/>
      <c r="P24" s="39"/>
    </row>
    <row r="25" spans="2:16" x14ac:dyDescent="0.25">
      <c r="B25" s="38"/>
      <c r="C25" s="38"/>
      <c r="D25" s="38"/>
      <c r="E25" s="38"/>
      <c r="F25" s="38"/>
      <c r="G25" s="38"/>
      <c r="H25" s="38"/>
      <c r="I25" s="38"/>
      <c r="J25" s="38"/>
      <c r="K25" s="38"/>
      <c r="L25" s="38"/>
      <c r="M25" s="38"/>
      <c r="N25" s="38"/>
      <c r="O25" s="38"/>
      <c r="P25" s="39"/>
    </row>
    <row r="26" spans="2:16" x14ac:dyDescent="0.25">
      <c r="B26" s="38"/>
      <c r="C26" s="38"/>
      <c r="D26" s="38"/>
      <c r="E26" s="38"/>
      <c r="F26" s="38"/>
      <c r="G26" s="38"/>
      <c r="H26" s="38"/>
      <c r="I26" s="38"/>
      <c r="J26" s="38"/>
      <c r="K26" s="38"/>
      <c r="L26" s="38"/>
      <c r="M26" s="38"/>
      <c r="N26" s="38"/>
      <c r="O26" s="38"/>
      <c r="P26" s="39"/>
    </row>
    <row r="27" spans="2:16" x14ac:dyDescent="0.25">
      <c r="B27" s="38"/>
      <c r="C27" s="38"/>
      <c r="D27" s="38"/>
      <c r="E27" s="38"/>
      <c r="F27" s="38"/>
      <c r="G27" s="38"/>
      <c r="H27" s="38"/>
      <c r="I27" s="38"/>
      <c r="J27" s="38"/>
      <c r="K27" s="38"/>
      <c r="L27" s="38"/>
      <c r="M27" s="38"/>
      <c r="N27" s="38"/>
      <c r="O27" s="38"/>
      <c r="P27" s="39"/>
    </row>
    <row r="28" spans="2:16" x14ac:dyDescent="0.25">
      <c r="B28" s="38"/>
      <c r="C28" s="38"/>
      <c r="D28" s="38"/>
      <c r="E28" s="38"/>
      <c r="F28" s="38"/>
      <c r="G28" s="38"/>
      <c r="H28" s="38"/>
      <c r="I28" s="38"/>
      <c r="J28" s="38"/>
      <c r="K28" s="38"/>
      <c r="L28" s="38"/>
      <c r="M28" s="38"/>
      <c r="N28" s="38"/>
      <c r="O28" s="38"/>
      <c r="P28" s="39"/>
    </row>
    <row r="29" spans="2:16" x14ac:dyDescent="0.25">
      <c r="B29" s="38"/>
      <c r="C29" s="38"/>
      <c r="D29" s="38"/>
      <c r="E29" s="38"/>
      <c r="F29" s="38"/>
      <c r="G29" s="38"/>
      <c r="H29" s="38"/>
      <c r="I29" s="38"/>
      <c r="J29" s="38"/>
      <c r="K29" s="38"/>
      <c r="L29" s="38"/>
      <c r="M29" s="38"/>
      <c r="N29" s="38"/>
      <c r="O29" s="38"/>
      <c r="P29" s="39"/>
    </row>
    <row r="30" spans="2:16" x14ac:dyDescent="0.25">
      <c r="B30" s="38"/>
      <c r="C30" s="38"/>
      <c r="D30" s="38"/>
      <c r="E30" s="38"/>
      <c r="F30" s="38"/>
      <c r="G30" s="38"/>
      <c r="H30" s="38"/>
      <c r="I30" s="38"/>
      <c r="J30" s="38"/>
      <c r="K30" s="38"/>
      <c r="L30" s="38"/>
      <c r="M30" s="38"/>
      <c r="N30" s="38"/>
      <c r="O30" s="38"/>
      <c r="P30" s="39"/>
    </row>
    <row r="31" spans="2:16" x14ac:dyDescent="0.25">
      <c r="B31" s="38"/>
      <c r="C31" s="38"/>
      <c r="D31" s="38"/>
      <c r="E31" s="38"/>
      <c r="F31" s="38"/>
      <c r="G31" s="38"/>
      <c r="H31" s="38"/>
      <c r="I31" s="38"/>
      <c r="J31" s="38"/>
      <c r="K31" s="38"/>
      <c r="L31" s="38"/>
      <c r="M31" s="38"/>
      <c r="N31" s="38"/>
      <c r="O31" s="38"/>
      <c r="P31" s="39"/>
    </row>
    <row r="32" spans="2:16" x14ac:dyDescent="0.25">
      <c r="B32" s="38"/>
      <c r="C32" s="38"/>
      <c r="D32" s="38"/>
      <c r="E32" s="38"/>
      <c r="F32" s="38"/>
      <c r="G32" s="38"/>
      <c r="H32" s="38"/>
      <c r="I32" s="38"/>
      <c r="J32" s="38"/>
      <c r="K32" s="38"/>
      <c r="L32" s="38"/>
      <c r="M32" s="38"/>
      <c r="N32" s="38"/>
      <c r="O32" s="38"/>
      <c r="P32" s="39"/>
    </row>
    <row r="33" spans="2:16" x14ac:dyDescent="0.25">
      <c r="B33" s="38"/>
      <c r="C33" s="38"/>
      <c r="D33" s="38"/>
      <c r="E33" s="38"/>
      <c r="F33" s="38"/>
      <c r="G33" s="38"/>
      <c r="H33" s="38"/>
      <c r="I33" s="38"/>
      <c r="J33" s="38"/>
      <c r="K33" s="38"/>
      <c r="L33" s="38"/>
      <c r="M33" s="38"/>
      <c r="N33" s="38"/>
      <c r="O33" s="38"/>
      <c r="P33" s="39"/>
    </row>
    <row r="34" spans="2:16" x14ac:dyDescent="0.25">
      <c r="B34" s="38"/>
      <c r="C34" s="38"/>
      <c r="D34" s="38"/>
      <c r="E34" s="38"/>
      <c r="F34" s="38"/>
      <c r="G34" s="38"/>
      <c r="H34" s="38"/>
      <c r="I34" s="38"/>
      <c r="J34" s="38"/>
      <c r="K34" s="38"/>
      <c r="L34" s="38"/>
      <c r="M34" s="38"/>
      <c r="N34" s="38"/>
      <c r="O34" s="38"/>
      <c r="P34" s="39"/>
    </row>
  </sheetData>
  <sortState columnSort="1" ref="A3:CI34">
    <sortCondition ref="A3:CI3"/>
  </sortState>
  <hyperlinks>
    <hyperlink ref="A1" location="TOC!A1" display="TOC" xr:uid="{00000000-0004-0000-1900-000000000000}"/>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theme="4" tint="0.59999389629810485"/>
  </sheetPr>
  <dimension ref="A1:E61"/>
  <sheetViews>
    <sheetView workbookViewId="0">
      <selection activeCell="I18" sqref="I18"/>
    </sheetView>
  </sheetViews>
  <sheetFormatPr defaultRowHeight="15" x14ac:dyDescent="0.25"/>
  <cols>
    <col min="1" max="1" width="11.42578125" style="13" customWidth="1"/>
    <col min="2" max="16384" width="9.140625" style="13"/>
  </cols>
  <sheetData>
    <row r="1" spans="1:5" x14ac:dyDescent="0.25">
      <c r="A1" s="9" t="s">
        <v>0</v>
      </c>
    </row>
    <row r="2" spans="1:5" x14ac:dyDescent="0.25">
      <c r="A2" s="14" t="s">
        <v>35</v>
      </c>
      <c r="B2" s="15" t="s">
        <v>57</v>
      </c>
      <c r="C2" s="14"/>
    </row>
    <row r="3" spans="1:5" x14ac:dyDescent="0.25">
      <c r="A3" s="14" t="s">
        <v>37</v>
      </c>
      <c r="B3" s="15" t="s">
        <v>680</v>
      </c>
      <c r="C3" s="14"/>
    </row>
    <row r="4" spans="1:5" x14ac:dyDescent="0.25">
      <c r="A4" s="15" t="s">
        <v>310</v>
      </c>
    </row>
    <row r="5" spans="1:5" x14ac:dyDescent="0.25">
      <c r="E5" s="16"/>
    </row>
    <row r="6" spans="1:5" x14ac:dyDescent="0.25">
      <c r="B6" s="47" t="s">
        <v>311</v>
      </c>
      <c r="C6" s="47" t="s">
        <v>287</v>
      </c>
    </row>
    <row r="7" spans="1:5" x14ac:dyDescent="0.25">
      <c r="B7" s="13">
        <v>20</v>
      </c>
      <c r="C7" s="22">
        <v>5.1481300000000008E-2</v>
      </c>
    </row>
    <row r="8" spans="1:5" x14ac:dyDescent="0.25">
      <c r="B8" s="13">
        <v>25</v>
      </c>
      <c r="C8" s="22">
        <v>4.6646900000000012E-2</v>
      </c>
    </row>
    <row r="9" spans="1:5" x14ac:dyDescent="0.25">
      <c r="B9" s="13">
        <v>30</v>
      </c>
      <c r="C9" s="22">
        <v>4.1779499999999997E-2</v>
      </c>
    </row>
    <row r="10" spans="1:5" x14ac:dyDescent="0.25">
      <c r="B10" s="13">
        <v>35</v>
      </c>
      <c r="C10" s="22">
        <v>3.6942299999999997E-2</v>
      </c>
    </row>
    <row r="11" spans="1:5" x14ac:dyDescent="0.25">
      <c r="B11" s="13">
        <v>40</v>
      </c>
      <c r="C11" s="22">
        <v>3.2094499999999998E-2</v>
      </c>
    </row>
    <row r="12" spans="1:5" x14ac:dyDescent="0.25">
      <c r="B12" s="13">
        <v>45</v>
      </c>
      <c r="C12" s="22">
        <v>3.5959999999999998E-3</v>
      </c>
    </row>
    <row r="13" spans="1:5" x14ac:dyDescent="0.25">
      <c r="B13" s="13">
        <v>50</v>
      </c>
      <c r="C13" s="22">
        <v>3.0070000000000001E-3</v>
      </c>
    </row>
    <row r="14" spans="1:5" x14ac:dyDescent="0.25">
      <c r="B14" s="13">
        <v>55</v>
      </c>
      <c r="C14" s="22">
        <v>2.418E-3</v>
      </c>
    </row>
    <row r="15" spans="1:5" x14ac:dyDescent="0.25">
      <c r="B15" s="13">
        <v>56</v>
      </c>
      <c r="C15" s="22">
        <v>2.294E-3</v>
      </c>
    </row>
    <row r="16" spans="1:5" x14ac:dyDescent="0.25">
      <c r="B16" s="13">
        <v>57</v>
      </c>
      <c r="C16" s="22">
        <v>2.1700000000000001E-3</v>
      </c>
    </row>
    <row r="17" spans="2:3" x14ac:dyDescent="0.25">
      <c r="B17" s="13">
        <v>58</v>
      </c>
      <c r="C17" s="22">
        <v>2.0460000000000001E-3</v>
      </c>
    </row>
    <row r="18" spans="2:3" x14ac:dyDescent="0.25">
      <c r="B18" s="13">
        <v>59</v>
      </c>
      <c r="C18" s="22">
        <v>1.9219999999999999E-3</v>
      </c>
    </row>
    <row r="19" spans="2:3" x14ac:dyDescent="0.25">
      <c r="B19" s="13">
        <v>60</v>
      </c>
      <c r="C19" s="22">
        <v>1.8289999999999999E-3</v>
      </c>
    </row>
    <row r="20" spans="2:3" x14ac:dyDescent="0.25">
      <c r="B20" s="13">
        <v>61</v>
      </c>
      <c r="C20" s="22">
        <v>1.7049999999999999E-3</v>
      </c>
    </row>
    <row r="21" spans="2:3" x14ac:dyDescent="0.25">
      <c r="B21" s="13">
        <v>62</v>
      </c>
      <c r="C21" s="22">
        <v>1.5810000000000002E-3</v>
      </c>
    </row>
    <row r="22" spans="2:3" x14ac:dyDescent="0.25">
      <c r="B22" s="13">
        <v>63</v>
      </c>
      <c r="C22" s="22">
        <v>1.457E-3</v>
      </c>
    </row>
    <row r="23" spans="2:3" x14ac:dyDescent="0.25">
      <c r="B23" s="13">
        <v>64</v>
      </c>
      <c r="C23" s="22">
        <v>1.364E-3</v>
      </c>
    </row>
    <row r="24" spans="2:3" x14ac:dyDescent="0.25">
      <c r="B24" s="13">
        <v>65</v>
      </c>
      <c r="C24" s="22">
        <v>1.209E-3</v>
      </c>
    </row>
    <row r="25" spans="2:3" x14ac:dyDescent="0.25">
      <c r="B25" s="13">
        <v>70</v>
      </c>
      <c r="C25" s="22">
        <v>6.2E-4</v>
      </c>
    </row>
    <row r="26" spans="2:3" x14ac:dyDescent="0.25">
      <c r="C26" s="18"/>
    </row>
    <row r="27" spans="2:3" x14ac:dyDescent="0.25">
      <c r="C27" s="18"/>
    </row>
    <row r="28" spans="2:3" x14ac:dyDescent="0.25">
      <c r="C28" s="18"/>
    </row>
    <row r="29" spans="2:3" x14ac:dyDescent="0.25">
      <c r="C29" s="18"/>
    </row>
    <row r="30" spans="2:3" x14ac:dyDescent="0.25">
      <c r="C30" s="18"/>
    </row>
    <row r="31" spans="2:3" x14ac:dyDescent="0.25">
      <c r="C31" s="18"/>
    </row>
    <row r="32" spans="2:3" x14ac:dyDescent="0.25">
      <c r="C32" s="18"/>
    </row>
    <row r="33" spans="3:3" x14ac:dyDescent="0.25">
      <c r="C33" s="18"/>
    </row>
    <row r="34" spans="3:3" x14ac:dyDescent="0.25">
      <c r="C34" s="18"/>
    </row>
    <row r="35" spans="3:3" x14ac:dyDescent="0.25">
      <c r="C35" s="18"/>
    </row>
    <row r="36" spans="3:3" x14ac:dyDescent="0.25">
      <c r="C36" s="18"/>
    </row>
    <row r="37" spans="3:3" x14ac:dyDescent="0.25">
      <c r="C37" s="18"/>
    </row>
    <row r="38" spans="3:3" x14ac:dyDescent="0.25">
      <c r="C38" s="18"/>
    </row>
    <row r="39" spans="3:3" x14ac:dyDescent="0.25">
      <c r="C39" s="18"/>
    </row>
    <row r="40" spans="3:3" x14ac:dyDescent="0.25">
      <c r="C40" s="18"/>
    </row>
    <row r="41" spans="3:3" x14ac:dyDescent="0.25">
      <c r="C41" s="18"/>
    </row>
    <row r="42" spans="3:3" x14ac:dyDescent="0.25">
      <c r="C42" s="18"/>
    </row>
    <row r="43" spans="3:3" x14ac:dyDescent="0.25">
      <c r="C43" s="18"/>
    </row>
    <row r="44" spans="3:3" x14ac:dyDescent="0.25">
      <c r="C44" s="18"/>
    </row>
    <row r="45" spans="3:3" x14ac:dyDescent="0.25">
      <c r="C45" s="18"/>
    </row>
    <row r="46" spans="3:3" x14ac:dyDescent="0.25">
      <c r="C46" s="18"/>
    </row>
    <row r="47" spans="3:3" x14ac:dyDescent="0.25">
      <c r="C47" s="18"/>
    </row>
    <row r="48" spans="3:3" x14ac:dyDescent="0.25">
      <c r="C48" s="18"/>
    </row>
    <row r="49" spans="3:3" x14ac:dyDescent="0.25">
      <c r="C49" s="18"/>
    </row>
    <row r="50" spans="3:3" x14ac:dyDescent="0.25">
      <c r="C50" s="18"/>
    </row>
    <row r="51" spans="3:3" x14ac:dyDescent="0.25">
      <c r="C51" s="18"/>
    </row>
    <row r="52" spans="3:3" x14ac:dyDescent="0.25">
      <c r="C52" s="18"/>
    </row>
    <row r="53" spans="3:3" x14ac:dyDescent="0.25">
      <c r="C53" s="18"/>
    </row>
    <row r="54" spans="3:3" x14ac:dyDescent="0.25">
      <c r="C54" s="18"/>
    </row>
    <row r="55" spans="3:3" x14ac:dyDescent="0.25">
      <c r="C55" s="18"/>
    </row>
    <row r="56" spans="3:3" x14ac:dyDescent="0.25">
      <c r="C56" s="18"/>
    </row>
    <row r="57" spans="3:3" x14ac:dyDescent="0.25">
      <c r="C57" s="18"/>
    </row>
    <row r="58" spans="3:3" x14ac:dyDescent="0.25">
      <c r="C58" s="18"/>
    </row>
    <row r="59" spans="3:3" x14ac:dyDescent="0.25">
      <c r="C59" s="18"/>
    </row>
    <row r="60" spans="3:3" x14ac:dyDescent="0.25">
      <c r="C60" s="18"/>
    </row>
    <row r="61" spans="3:3" x14ac:dyDescent="0.25">
      <c r="C61" s="18"/>
    </row>
  </sheetData>
  <hyperlinks>
    <hyperlink ref="A1" location="TOC!A1" display="TOC" xr:uid="{00000000-0004-0000-1A00-000000000000}"/>
  </hyperlinks>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theme="4" tint="0.59999389629810485"/>
  </sheetPr>
  <dimension ref="A1:E61"/>
  <sheetViews>
    <sheetView workbookViewId="0">
      <selection activeCell="A4" sqref="A4"/>
    </sheetView>
  </sheetViews>
  <sheetFormatPr defaultRowHeight="15" x14ac:dyDescent="0.25"/>
  <cols>
    <col min="1" max="1" width="11.42578125" style="13" customWidth="1"/>
    <col min="2" max="3" width="9.140625" style="13"/>
    <col min="4" max="4" width="16.28515625" style="13" customWidth="1"/>
    <col min="5" max="16384" width="9.140625" style="13"/>
  </cols>
  <sheetData>
    <row r="1" spans="1:5" x14ac:dyDescent="0.25">
      <c r="A1" s="9" t="s">
        <v>0</v>
      </c>
    </row>
    <row r="2" spans="1:5" x14ac:dyDescent="0.25">
      <c r="A2" s="14" t="s">
        <v>35</v>
      </c>
      <c r="B2" s="15" t="s">
        <v>57</v>
      </c>
      <c r="C2" s="14"/>
    </row>
    <row r="3" spans="1:5" x14ac:dyDescent="0.25">
      <c r="A3" s="14" t="s">
        <v>37</v>
      </c>
      <c r="B3" s="15" t="s">
        <v>52</v>
      </c>
      <c r="C3" s="14"/>
    </row>
    <row r="4" spans="1:5" x14ac:dyDescent="0.25">
      <c r="A4" s="15" t="s">
        <v>314</v>
      </c>
    </row>
    <row r="5" spans="1:5" x14ac:dyDescent="0.25">
      <c r="E5" s="16"/>
    </row>
    <row r="6" spans="1:5" x14ac:dyDescent="0.25">
      <c r="C6" s="7" t="s">
        <v>309</v>
      </c>
      <c r="D6" s="7" t="s">
        <v>312</v>
      </c>
    </row>
    <row r="7" spans="1:5" x14ac:dyDescent="0.25">
      <c r="C7">
        <v>0</v>
      </c>
      <c r="D7" s="50"/>
    </row>
    <row r="8" spans="1:5" x14ac:dyDescent="0.25">
      <c r="C8">
        <v>1</v>
      </c>
      <c r="D8" s="50"/>
    </row>
    <row r="9" spans="1:5" x14ac:dyDescent="0.25">
      <c r="C9">
        <v>2</v>
      </c>
      <c r="D9" s="50"/>
    </row>
    <row r="10" spans="1:5" x14ac:dyDescent="0.25">
      <c r="C10">
        <v>3</v>
      </c>
      <c r="D10" s="50"/>
    </row>
    <row r="11" spans="1:5" x14ac:dyDescent="0.25">
      <c r="C11">
        <v>4</v>
      </c>
      <c r="D11" s="50"/>
    </row>
    <row r="12" spans="1:5" x14ac:dyDescent="0.25">
      <c r="C12">
        <v>5</v>
      </c>
      <c r="D12" s="50"/>
    </row>
    <row r="13" spans="1:5" x14ac:dyDescent="0.25">
      <c r="C13">
        <v>6</v>
      </c>
      <c r="D13" s="50"/>
    </row>
    <row r="14" spans="1:5" x14ac:dyDescent="0.25">
      <c r="C14">
        <v>7</v>
      </c>
      <c r="D14" s="50"/>
    </row>
    <row r="15" spans="1:5" x14ac:dyDescent="0.25">
      <c r="C15">
        <v>8</v>
      </c>
      <c r="D15" s="50"/>
    </row>
    <row r="16" spans="1:5" x14ac:dyDescent="0.25">
      <c r="C16">
        <v>9</v>
      </c>
      <c r="D16" s="50"/>
    </row>
    <row r="17" spans="3:4" x14ac:dyDescent="0.25">
      <c r="C17" s="18"/>
      <c r="D17" s="17"/>
    </row>
    <row r="18" spans="3:4" x14ac:dyDescent="0.25">
      <c r="C18" s="18"/>
      <c r="D18" s="17"/>
    </row>
    <row r="19" spans="3:4" x14ac:dyDescent="0.25">
      <c r="C19" s="18"/>
    </row>
    <row r="20" spans="3:4" x14ac:dyDescent="0.25">
      <c r="C20" s="18"/>
    </row>
    <row r="21" spans="3:4" x14ac:dyDescent="0.25">
      <c r="C21" s="18"/>
    </row>
    <row r="22" spans="3:4" x14ac:dyDescent="0.25">
      <c r="C22" s="18"/>
    </row>
    <row r="23" spans="3:4" x14ac:dyDescent="0.25">
      <c r="C23" s="18"/>
    </row>
    <row r="24" spans="3:4" x14ac:dyDescent="0.25">
      <c r="C24" s="18"/>
    </row>
    <row r="25" spans="3:4" x14ac:dyDescent="0.25">
      <c r="C25" s="18"/>
    </row>
    <row r="26" spans="3:4" x14ac:dyDescent="0.25">
      <c r="C26" s="18"/>
    </row>
    <row r="27" spans="3:4" x14ac:dyDescent="0.25">
      <c r="C27" s="18"/>
    </row>
    <row r="28" spans="3:4" x14ac:dyDescent="0.25">
      <c r="C28" s="18"/>
    </row>
    <row r="29" spans="3:4" x14ac:dyDescent="0.25">
      <c r="C29" s="18"/>
    </row>
    <row r="30" spans="3:4" x14ac:dyDescent="0.25">
      <c r="C30" s="18"/>
    </row>
    <row r="31" spans="3:4" x14ac:dyDescent="0.25">
      <c r="C31" s="18"/>
    </row>
    <row r="32" spans="3:4" x14ac:dyDescent="0.25">
      <c r="C32" s="18"/>
    </row>
    <row r="33" spans="3:3" x14ac:dyDescent="0.25">
      <c r="C33" s="18"/>
    </row>
    <row r="34" spans="3:3" x14ac:dyDescent="0.25">
      <c r="C34" s="18"/>
    </row>
    <row r="35" spans="3:3" x14ac:dyDescent="0.25">
      <c r="C35" s="18"/>
    </row>
    <row r="36" spans="3:3" x14ac:dyDescent="0.25">
      <c r="C36" s="18"/>
    </row>
    <row r="37" spans="3:3" x14ac:dyDescent="0.25">
      <c r="C37" s="18"/>
    </row>
    <row r="38" spans="3:3" x14ac:dyDescent="0.25">
      <c r="C38" s="18"/>
    </row>
    <row r="39" spans="3:3" x14ac:dyDescent="0.25">
      <c r="C39" s="18"/>
    </row>
    <row r="40" spans="3:3" x14ac:dyDescent="0.25">
      <c r="C40" s="18"/>
    </row>
    <row r="41" spans="3:3" x14ac:dyDescent="0.25">
      <c r="C41" s="18"/>
    </row>
    <row r="42" spans="3:3" x14ac:dyDescent="0.25">
      <c r="C42" s="18"/>
    </row>
    <row r="43" spans="3:3" x14ac:dyDescent="0.25">
      <c r="C43" s="18"/>
    </row>
    <row r="44" spans="3:3" x14ac:dyDescent="0.25">
      <c r="C44" s="18"/>
    </row>
    <row r="45" spans="3:3" x14ac:dyDescent="0.25">
      <c r="C45" s="18"/>
    </row>
    <row r="46" spans="3:3" x14ac:dyDescent="0.25">
      <c r="C46" s="18"/>
    </row>
    <row r="47" spans="3:3" x14ac:dyDescent="0.25">
      <c r="C47" s="18"/>
    </row>
    <row r="48" spans="3:3" x14ac:dyDescent="0.25">
      <c r="C48" s="18"/>
    </row>
    <row r="49" spans="3:3" x14ac:dyDescent="0.25">
      <c r="C49" s="18"/>
    </row>
    <row r="50" spans="3:3" x14ac:dyDescent="0.25">
      <c r="C50" s="18"/>
    </row>
    <row r="51" spans="3:3" x14ac:dyDescent="0.25">
      <c r="C51" s="18"/>
    </row>
    <row r="52" spans="3:3" x14ac:dyDescent="0.25">
      <c r="C52" s="18"/>
    </row>
    <row r="53" spans="3:3" x14ac:dyDescent="0.25">
      <c r="C53" s="18"/>
    </row>
    <row r="54" spans="3:3" x14ac:dyDescent="0.25">
      <c r="C54" s="18"/>
    </row>
    <row r="55" spans="3:3" x14ac:dyDescent="0.25">
      <c r="C55" s="18"/>
    </row>
    <row r="56" spans="3:3" x14ac:dyDescent="0.25">
      <c r="C56" s="18"/>
    </row>
    <row r="57" spans="3:3" x14ac:dyDescent="0.25">
      <c r="C57" s="18"/>
    </row>
    <row r="58" spans="3:3" x14ac:dyDescent="0.25">
      <c r="C58" s="18"/>
    </row>
    <row r="59" spans="3:3" x14ac:dyDescent="0.25">
      <c r="C59" s="18"/>
    </row>
    <row r="60" spans="3:3" x14ac:dyDescent="0.25">
      <c r="C60" s="18"/>
    </row>
    <row r="61" spans="3:3" x14ac:dyDescent="0.25">
      <c r="C61" s="18"/>
    </row>
  </sheetData>
  <hyperlinks>
    <hyperlink ref="A1" location="TOC!A1" display="TOC" xr:uid="{00000000-0004-0000-1B00-000000000000}"/>
  </hyperlink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theme="4" tint="0.59999389629810485"/>
  </sheetPr>
  <dimension ref="A1:Q61"/>
  <sheetViews>
    <sheetView workbookViewId="0">
      <selection activeCell="C5" sqref="C5:Q20"/>
    </sheetView>
  </sheetViews>
  <sheetFormatPr defaultRowHeight="15" x14ac:dyDescent="0.25"/>
  <cols>
    <col min="1" max="1" width="11.42578125" style="13" customWidth="1"/>
    <col min="2" max="3" width="9.140625" style="13"/>
    <col min="4" max="4" width="16.28515625" style="13" customWidth="1"/>
    <col min="5" max="16384" width="9.140625" style="13"/>
  </cols>
  <sheetData>
    <row r="1" spans="1:17" x14ac:dyDescent="0.25">
      <c r="A1" s="9" t="s">
        <v>0</v>
      </c>
    </row>
    <row r="2" spans="1:17" x14ac:dyDescent="0.25">
      <c r="A2" s="14" t="s">
        <v>35</v>
      </c>
      <c r="B2" s="15" t="s">
        <v>318</v>
      </c>
      <c r="C2" t="s">
        <v>321</v>
      </c>
    </row>
    <row r="3" spans="1:17" x14ac:dyDescent="0.25">
      <c r="A3" s="14" t="s">
        <v>37</v>
      </c>
      <c r="B3" s="15" t="s">
        <v>317</v>
      </c>
      <c r="C3" t="s">
        <v>280</v>
      </c>
    </row>
    <row r="4" spans="1:17" x14ac:dyDescent="0.25">
      <c r="A4" s="15" t="s">
        <v>313</v>
      </c>
    </row>
    <row r="5" spans="1:17" x14ac:dyDescent="0.25">
      <c r="E5" s="16"/>
      <c r="G5" s="21" t="s">
        <v>319</v>
      </c>
    </row>
    <row r="6" spans="1:17" x14ac:dyDescent="0.25">
      <c r="C6"/>
      <c r="D6" s="10"/>
      <c r="E6" s="10"/>
      <c r="F6" s="33" t="s">
        <v>315</v>
      </c>
      <c r="G6" t="s">
        <v>109</v>
      </c>
      <c r="H6" t="s">
        <v>250</v>
      </c>
      <c r="I6" t="s">
        <v>110</v>
      </c>
      <c r="J6" t="s">
        <v>111</v>
      </c>
      <c r="K6" t="s">
        <v>112</v>
      </c>
      <c r="L6" t="s">
        <v>113</v>
      </c>
      <c r="M6" t="s">
        <v>114</v>
      </c>
      <c r="N6" t="s">
        <v>115</v>
      </c>
      <c r="O6" t="s">
        <v>116</v>
      </c>
      <c r="P6" t="s">
        <v>117</v>
      </c>
      <c r="Q6" t="s">
        <v>118</v>
      </c>
    </row>
    <row r="7" spans="1:17" x14ac:dyDescent="0.25">
      <c r="C7"/>
      <c r="D7" s="10"/>
      <c r="E7" s="10"/>
      <c r="F7" s="33" t="s">
        <v>248</v>
      </c>
      <c r="G7" t="s">
        <v>249</v>
      </c>
      <c r="H7" t="s">
        <v>251</v>
      </c>
      <c r="I7" t="s">
        <v>252</v>
      </c>
      <c r="J7" t="s">
        <v>253</v>
      </c>
      <c r="K7" t="s">
        <v>254</v>
      </c>
      <c r="L7" t="s">
        <v>255</v>
      </c>
      <c r="M7" t="s">
        <v>256</v>
      </c>
      <c r="N7" t="s">
        <v>257</v>
      </c>
      <c r="O7" t="s">
        <v>258</v>
      </c>
      <c r="P7" t="s">
        <v>259</v>
      </c>
      <c r="Q7" t="s">
        <v>260</v>
      </c>
    </row>
    <row r="8" spans="1:17" x14ac:dyDescent="0.25">
      <c r="C8" s="10"/>
      <c r="D8" s="41" t="s">
        <v>38</v>
      </c>
      <c r="E8" s="33" t="s">
        <v>39</v>
      </c>
      <c r="F8" s="33" t="s">
        <v>40</v>
      </c>
      <c r="G8" s="10">
        <v>2</v>
      </c>
      <c r="H8" s="10">
        <v>7</v>
      </c>
      <c r="I8" s="10">
        <v>12</v>
      </c>
      <c r="J8" s="10">
        <v>17</v>
      </c>
      <c r="K8" s="10">
        <v>22</v>
      </c>
      <c r="L8" s="10">
        <v>27</v>
      </c>
      <c r="M8" s="10">
        <v>32</v>
      </c>
      <c r="N8" s="10">
        <v>37</v>
      </c>
      <c r="O8" s="10">
        <v>42</v>
      </c>
      <c r="P8" s="10">
        <v>47</v>
      </c>
      <c r="Q8" s="10">
        <v>52</v>
      </c>
    </row>
    <row r="9" spans="1:17" x14ac:dyDescent="0.25">
      <c r="C9" t="s">
        <v>108</v>
      </c>
      <c r="D9" s="33" t="s">
        <v>41</v>
      </c>
      <c r="E9" s="10"/>
      <c r="F9" s="10"/>
      <c r="G9"/>
      <c r="H9" s="10"/>
      <c r="I9"/>
      <c r="J9"/>
      <c r="K9"/>
      <c r="L9"/>
      <c r="M9"/>
      <c r="N9"/>
      <c r="O9"/>
      <c r="P9"/>
      <c r="Q9"/>
    </row>
    <row r="10" spans="1:17" x14ac:dyDescent="0.25">
      <c r="C10" t="s">
        <v>119</v>
      </c>
      <c r="D10" s="33" t="s">
        <v>316</v>
      </c>
      <c r="E10" s="51">
        <v>18</v>
      </c>
      <c r="F10" s="33" t="s">
        <v>261</v>
      </c>
      <c r="G10" s="30"/>
      <c r="H10" s="30"/>
      <c r="I10" s="30"/>
      <c r="J10" s="30"/>
      <c r="K10" s="30"/>
      <c r="L10" s="30"/>
      <c r="M10" s="30"/>
      <c r="N10" s="30"/>
      <c r="O10" s="30"/>
      <c r="P10" s="30"/>
      <c r="Q10" s="30"/>
    </row>
    <row r="11" spans="1:17" x14ac:dyDescent="0.25">
      <c r="C11" t="s">
        <v>120</v>
      </c>
      <c r="D11" s="33" t="s">
        <v>316</v>
      </c>
      <c r="E11" s="51">
        <v>22</v>
      </c>
      <c r="F11" s="33" t="s">
        <v>267</v>
      </c>
      <c r="G11" s="30"/>
      <c r="H11" s="30"/>
      <c r="I11" s="30"/>
      <c r="J11" s="30"/>
      <c r="K11" s="30"/>
      <c r="L11" s="30"/>
      <c r="M11" s="30"/>
      <c r="N11" s="30"/>
      <c r="O11" s="30"/>
      <c r="P11" s="30"/>
      <c r="Q11" s="30"/>
    </row>
    <row r="12" spans="1:17" x14ac:dyDescent="0.25">
      <c r="C12" t="s">
        <v>121</v>
      </c>
      <c r="D12" s="33" t="s">
        <v>316</v>
      </c>
      <c r="E12" s="51">
        <v>27</v>
      </c>
      <c r="F12" s="10" t="s">
        <v>262</v>
      </c>
      <c r="G12" s="30"/>
      <c r="H12" s="30"/>
      <c r="I12" s="30"/>
      <c r="J12" s="30"/>
      <c r="K12" s="30"/>
      <c r="L12" s="30"/>
      <c r="M12" s="30"/>
      <c r="N12" s="30"/>
      <c r="O12" s="30"/>
      <c r="P12" s="30"/>
      <c r="Q12" s="30"/>
    </row>
    <row r="13" spans="1:17" x14ac:dyDescent="0.25">
      <c r="C13" t="s">
        <v>122</v>
      </c>
      <c r="D13" s="33" t="s">
        <v>316</v>
      </c>
      <c r="E13" s="51">
        <v>32</v>
      </c>
      <c r="F13" s="10" t="s">
        <v>263</v>
      </c>
      <c r="G13" s="30"/>
      <c r="H13" s="30"/>
      <c r="I13" s="30"/>
      <c r="J13" s="30"/>
      <c r="K13" s="30"/>
      <c r="L13" s="30"/>
      <c r="M13" s="30"/>
      <c r="N13" s="30"/>
      <c r="O13" s="30"/>
      <c r="P13" s="30"/>
      <c r="Q13" s="30"/>
    </row>
    <row r="14" spans="1:17" x14ac:dyDescent="0.25">
      <c r="C14" t="s">
        <v>123</v>
      </c>
      <c r="D14" s="33" t="s">
        <v>316</v>
      </c>
      <c r="E14" s="51">
        <v>37</v>
      </c>
      <c r="F14" s="10" t="s">
        <v>264</v>
      </c>
      <c r="G14" s="30"/>
      <c r="H14" s="30"/>
      <c r="I14" s="30"/>
      <c r="J14" s="30"/>
      <c r="K14" s="30"/>
      <c r="L14" s="30"/>
      <c r="M14" s="30"/>
      <c r="N14" s="30"/>
      <c r="O14" s="30"/>
      <c r="P14" s="30"/>
      <c r="Q14" s="30"/>
    </row>
    <row r="15" spans="1:17" x14ac:dyDescent="0.25">
      <c r="C15" t="s">
        <v>124</v>
      </c>
      <c r="D15" s="33" t="s">
        <v>316</v>
      </c>
      <c r="E15" s="51">
        <v>42</v>
      </c>
      <c r="F15" s="10" t="s">
        <v>265</v>
      </c>
      <c r="G15" s="30"/>
      <c r="H15" s="30"/>
      <c r="I15" s="30"/>
      <c r="J15" s="30"/>
      <c r="K15" s="30"/>
      <c r="L15" s="30"/>
      <c r="M15" s="30"/>
      <c r="N15" s="30"/>
      <c r="O15" s="30"/>
      <c r="P15" s="30"/>
      <c r="Q15" s="30"/>
    </row>
    <row r="16" spans="1:17" x14ac:dyDescent="0.25">
      <c r="C16" t="s">
        <v>125</v>
      </c>
      <c r="D16" s="33" t="s">
        <v>316</v>
      </c>
      <c r="E16" s="51">
        <v>47</v>
      </c>
      <c r="F16" s="10" t="s">
        <v>266</v>
      </c>
      <c r="G16" s="30"/>
      <c r="H16" s="30"/>
      <c r="I16" s="30"/>
      <c r="J16" s="30"/>
      <c r="K16" s="30"/>
      <c r="L16" s="30"/>
      <c r="M16" s="30"/>
      <c r="N16" s="30"/>
      <c r="O16" s="30"/>
      <c r="P16" s="30"/>
      <c r="Q16" s="30"/>
    </row>
    <row r="17" spans="3:17" x14ac:dyDescent="0.25">
      <c r="C17" t="s">
        <v>126</v>
      </c>
      <c r="D17" s="33" t="s">
        <v>316</v>
      </c>
      <c r="E17" s="51">
        <v>52</v>
      </c>
      <c r="F17" s="10" t="s">
        <v>46</v>
      </c>
      <c r="G17" s="30"/>
      <c r="H17" s="30"/>
      <c r="I17" s="30"/>
      <c r="J17" s="30"/>
      <c r="K17" s="30"/>
      <c r="L17" s="30"/>
      <c r="M17" s="30"/>
      <c r="N17" s="30"/>
      <c r="O17" s="30"/>
      <c r="P17" s="30"/>
      <c r="Q17" s="30"/>
    </row>
    <row r="18" spans="3:17" x14ac:dyDescent="0.25">
      <c r="C18" t="s">
        <v>127</v>
      </c>
      <c r="D18" s="33" t="s">
        <v>316</v>
      </c>
      <c r="E18" s="51">
        <v>57</v>
      </c>
      <c r="F18" s="10" t="s">
        <v>47</v>
      </c>
      <c r="G18" s="30"/>
      <c r="H18" s="30"/>
      <c r="I18" s="30"/>
      <c r="J18" s="30"/>
      <c r="K18" s="30"/>
      <c r="L18" s="30"/>
      <c r="M18" s="30"/>
      <c r="N18" s="30"/>
      <c r="O18" s="30"/>
      <c r="P18" s="30"/>
      <c r="Q18" s="30"/>
    </row>
    <row r="19" spans="3:17" x14ac:dyDescent="0.25">
      <c r="C19" t="s">
        <v>128</v>
      </c>
      <c r="D19" s="33" t="s">
        <v>316</v>
      </c>
      <c r="E19" s="51">
        <v>62</v>
      </c>
      <c r="F19" s="10" t="s">
        <v>48</v>
      </c>
      <c r="G19" s="30"/>
      <c r="H19" s="30"/>
      <c r="I19" s="30"/>
      <c r="J19" s="30"/>
      <c r="K19" s="30"/>
      <c r="L19" s="30"/>
      <c r="M19" s="30"/>
      <c r="N19" s="30"/>
      <c r="O19" s="30"/>
      <c r="P19" s="30"/>
      <c r="Q19" s="30"/>
    </row>
    <row r="20" spans="3:17" x14ac:dyDescent="0.25">
      <c r="C20" t="s">
        <v>129</v>
      </c>
      <c r="D20" s="33" t="s">
        <v>316</v>
      </c>
      <c r="E20" s="51">
        <v>67</v>
      </c>
      <c r="F20" s="33" t="s">
        <v>49</v>
      </c>
      <c r="G20" s="30"/>
      <c r="H20" s="30"/>
      <c r="I20" s="30"/>
      <c r="J20" s="30"/>
      <c r="K20" s="30"/>
      <c r="L20" s="30"/>
      <c r="M20" s="30"/>
      <c r="N20" s="30"/>
      <c r="O20" s="30"/>
      <c r="P20" s="30"/>
      <c r="Q20" s="42"/>
    </row>
    <row r="21" spans="3:17" x14ac:dyDescent="0.25">
      <c r="C21" s="18"/>
    </row>
    <row r="22" spans="3:17" x14ac:dyDescent="0.25">
      <c r="C22" s="18"/>
    </row>
    <row r="23" spans="3:17" x14ac:dyDescent="0.25">
      <c r="C23" s="18"/>
    </row>
    <row r="24" spans="3:17" x14ac:dyDescent="0.25">
      <c r="C24" s="18"/>
    </row>
    <row r="25" spans="3:17" x14ac:dyDescent="0.25">
      <c r="C25" s="18"/>
    </row>
    <row r="26" spans="3:17" x14ac:dyDescent="0.25">
      <c r="C26" s="18"/>
    </row>
    <row r="27" spans="3:17" x14ac:dyDescent="0.25">
      <c r="C27" s="18"/>
    </row>
    <row r="28" spans="3:17" x14ac:dyDescent="0.25">
      <c r="C28" s="18"/>
    </row>
    <row r="29" spans="3:17" x14ac:dyDescent="0.25">
      <c r="C29" s="18"/>
    </row>
    <row r="30" spans="3:17" x14ac:dyDescent="0.25">
      <c r="C30" s="18"/>
    </row>
    <row r="31" spans="3:17" x14ac:dyDescent="0.25">
      <c r="C31" s="18"/>
    </row>
    <row r="32" spans="3:17" x14ac:dyDescent="0.25">
      <c r="C32" s="18"/>
    </row>
    <row r="33" spans="3:3" x14ac:dyDescent="0.25">
      <c r="C33" s="18"/>
    </row>
    <row r="34" spans="3:3" x14ac:dyDescent="0.25">
      <c r="C34" s="18"/>
    </row>
    <row r="35" spans="3:3" x14ac:dyDescent="0.25">
      <c r="C35" s="18"/>
    </row>
    <row r="36" spans="3:3" x14ac:dyDescent="0.25">
      <c r="C36" s="18"/>
    </row>
    <row r="37" spans="3:3" x14ac:dyDescent="0.25">
      <c r="C37" s="18"/>
    </row>
    <row r="38" spans="3:3" x14ac:dyDescent="0.25">
      <c r="C38" s="18"/>
    </row>
    <row r="39" spans="3:3" x14ac:dyDescent="0.25">
      <c r="C39" s="18"/>
    </row>
    <row r="40" spans="3:3" x14ac:dyDescent="0.25">
      <c r="C40" s="18"/>
    </row>
    <row r="41" spans="3:3" x14ac:dyDescent="0.25">
      <c r="C41" s="18"/>
    </row>
    <row r="42" spans="3:3" x14ac:dyDescent="0.25">
      <c r="C42" s="18"/>
    </row>
    <row r="43" spans="3:3" x14ac:dyDescent="0.25">
      <c r="C43" s="18"/>
    </row>
    <row r="44" spans="3:3" x14ac:dyDescent="0.25">
      <c r="C44" s="18"/>
    </row>
    <row r="45" spans="3:3" x14ac:dyDescent="0.25">
      <c r="C45" s="18"/>
    </row>
    <row r="46" spans="3:3" x14ac:dyDescent="0.25">
      <c r="C46" s="18"/>
    </row>
    <row r="47" spans="3:3" x14ac:dyDescent="0.25">
      <c r="C47" s="18"/>
    </row>
    <row r="48" spans="3:3" x14ac:dyDescent="0.25">
      <c r="C48" s="18"/>
    </row>
    <row r="49" spans="3:3" x14ac:dyDescent="0.25">
      <c r="C49" s="18"/>
    </row>
    <row r="50" spans="3:3" x14ac:dyDescent="0.25">
      <c r="C50" s="18"/>
    </row>
    <row r="51" spans="3:3" x14ac:dyDescent="0.25">
      <c r="C51" s="18"/>
    </row>
    <row r="52" spans="3:3" x14ac:dyDescent="0.25">
      <c r="C52" s="18"/>
    </row>
    <row r="53" spans="3:3" x14ac:dyDescent="0.25">
      <c r="C53" s="18"/>
    </row>
    <row r="54" spans="3:3" x14ac:dyDescent="0.25">
      <c r="C54" s="18"/>
    </row>
    <row r="55" spans="3:3" x14ac:dyDescent="0.25">
      <c r="C55" s="18"/>
    </row>
    <row r="56" spans="3:3" x14ac:dyDescent="0.25">
      <c r="C56" s="18"/>
    </row>
    <row r="57" spans="3:3" x14ac:dyDescent="0.25">
      <c r="C57" s="18"/>
    </row>
    <row r="58" spans="3:3" x14ac:dyDescent="0.25">
      <c r="C58" s="18"/>
    </row>
    <row r="59" spans="3:3" x14ac:dyDescent="0.25">
      <c r="C59" s="18"/>
    </row>
    <row r="60" spans="3:3" x14ac:dyDescent="0.25">
      <c r="C60" s="18"/>
    </row>
    <row r="61" spans="3:3" x14ac:dyDescent="0.25">
      <c r="C61" s="18"/>
    </row>
  </sheetData>
  <hyperlinks>
    <hyperlink ref="A1" location="TOC!A1" display="TOC" xr:uid="{00000000-0004-0000-1C00-000000000000}"/>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H39"/>
  <sheetViews>
    <sheetView workbookViewId="0">
      <selection activeCell="B10" sqref="B10"/>
    </sheetView>
  </sheetViews>
  <sheetFormatPr defaultRowHeight="15" x14ac:dyDescent="0.25"/>
  <cols>
    <col min="1" max="1" width="12.7109375" style="2" customWidth="1"/>
    <col min="2" max="16384" width="9.140625" style="2"/>
  </cols>
  <sheetData>
    <row r="1" spans="1:2" x14ac:dyDescent="0.25">
      <c r="A1" s="1" t="s">
        <v>0</v>
      </c>
    </row>
    <row r="2" spans="1:2" x14ac:dyDescent="0.25">
      <c r="A2" s="3"/>
    </row>
    <row r="3" spans="1:2" x14ac:dyDescent="0.25">
      <c r="A3" s="3" t="s">
        <v>131</v>
      </c>
    </row>
    <row r="4" spans="1:2" x14ac:dyDescent="0.25">
      <c r="A4" s="3"/>
      <c r="B4" s="2" t="s">
        <v>234</v>
      </c>
    </row>
    <row r="5" spans="1:2" x14ac:dyDescent="0.25">
      <c r="A5" s="3"/>
      <c r="B5" s="2" t="s">
        <v>229</v>
      </c>
    </row>
    <row r="6" spans="1:2" x14ac:dyDescent="0.25">
      <c r="A6" s="3"/>
      <c r="B6" s="2" t="s">
        <v>228</v>
      </c>
    </row>
    <row r="7" spans="1:2" x14ac:dyDescent="0.25">
      <c r="A7" s="3"/>
      <c r="B7" s="2" t="s">
        <v>230</v>
      </c>
    </row>
    <row r="8" spans="1:2" x14ac:dyDescent="0.25">
      <c r="A8" s="3"/>
      <c r="B8" s="2" t="s">
        <v>231</v>
      </c>
    </row>
    <row r="9" spans="1:2" x14ac:dyDescent="0.25">
      <c r="A9" s="3"/>
      <c r="B9" s="2" t="s">
        <v>232</v>
      </c>
    </row>
    <row r="10" spans="1:2" x14ac:dyDescent="0.25">
      <c r="A10" s="3"/>
      <c r="B10" s="2" t="s">
        <v>233</v>
      </c>
    </row>
    <row r="11" spans="1:2" x14ac:dyDescent="0.25">
      <c r="A11" s="3"/>
    </row>
    <row r="12" spans="1:2" x14ac:dyDescent="0.25">
      <c r="A12" s="3" t="s">
        <v>245</v>
      </c>
    </row>
    <row r="13" spans="1:2" x14ac:dyDescent="0.25">
      <c r="A13" s="3"/>
      <c r="B13" s="2" t="s">
        <v>246</v>
      </c>
    </row>
    <row r="14" spans="1:2" x14ac:dyDescent="0.25">
      <c r="A14" s="3"/>
    </row>
    <row r="15" spans="1:2" x14ac:dyDescent="0.25">
      <c r="A15" s="3"/>
    </row>
    <row r="16" spans="1:2" x14ac:dyDescent="0.25">
      <c r="A16" s="3"/>
    </row>
    <row r="17" spans="1:2" x14ac:dyDescent="0.25">
      <c r="A17" s="3"/>
    </row>
    <row r="19" spans="1:2" x14ac:dyDescent="0.25">
      <c r="A19" s="3" t="s">
        <v>1</v>
      </c>
      <c r="B19" s="4" t="s">
        <v>2</v>
      </c>
    </row>
    <row r="20" spans="1:2" x14ac:dyDescent="0.25">
      <c r="A20" s="3" t="s">
        <v>3</v>
      </c>
      <c r="B20" s="4" t="s">
        <v>4</v>
      </c>
    </row>
    <row r="21" spans="1:2" x14ac:dyDescent="0.25">
      <c r="A21" s="3" t="s">
        <v>5</v>
      </c>
      <c r="B21" s="4" t="s">
        <v>6</v>
      </c>
    </row>
    <row r="22" spans="1:2" x14ac:dyDescent="0.25">
      <c r="A22" s="3" t="s">
        <v>7</v>
      </c>
      <c r="B22" s="6" t="s">
        <v>8</v>
      </c>
    </row>
    <row r="23" spans="1:2" x14ac:dyDescent="0.25">
      <c r="A23" s="3" t="s">
        <v>9</v>
      </c>
      <c r="B23" s="4" t="s">
        <v>10</v>
      </c>
    </row>
    <row r="24" spans="1:2" x14ac:dyDescent="0.25">
      <c r="A24" s="3" t="s">
        <v>11</v>
      </c>
      <c r="B24" s="4" t="s">
        <v>12</v>
      </c>
    </row>
    <row r="25" spans="1:2" x14ac:dyDescent="0.25">
      <c r="A25" s="3" t="s">
        <v>13</v>
      </c>
      <c r="B25" s="4" t="s">
        <v>14</v>
      </c>
    </row>
    <row r="39" spans="5:8" x14ac:dyDescent="0.25">
      <c r="E39" s="5"/>
      <c r="F39" s="5"/>
      <c r="G39" s="5"/>
      <c r="H39" s="5"/>
    </row>
  </sheetData>
  <hyperlinks>
    <hyperlink ref="B19" r:id="rId1" xr:uid="{00000000-0004-0000-0200-000000000000}"/>
    <hyperlink ref="B20" r:id="rId2" xr:uid="{00000000-0004-0000-0200-000001000000}"/>
    <hyperlink ref="B21" r:id="rId3" xr:uid="{00000000-0004-0000-0200-000002000000}"/>
    <hyperlink ref="B22" r:id="rId4" xr:uid="{00000000-0004-0000-0200-000003000000}"/>
    <hyperlink ref="B23" r:id="rId5" xr:uid="{00000000-0004-0000-0200-000004000000}"/>
    <hyperlink ref="B24" r:id="rId6" xr:uid="{00000000-0004-0000-0200-000005000000}"/>
    <hyperlink ref="B25" r:id="rId7" xr:uid="{00000000-0004-0000-0200-000006000000}"/>
    <hyperlink ref="A1" location="TOC!A1" display="TOC" xr:uid="{00000000-0004-0000-0200-000007000000}"/>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S180"/>
  <sheetViews>
    <sheetView workbookViewId="0"/>
  </sheetViews>
  <sheetFormatPr defaultRowHeight="15" x14ac:dyDescent="0.25"/>
  <cols>
    <col min="1" max="1" width="12.5703125" customWidth="1"/>
    <col min="3" max="3" width="9.140625" style="30"/>
    <col min="4" max="14" width="9.140625" style="38"/>
    <col min="16" max="16" width="11.5703125" bestFit="1" customWidth="1"/>
  </cols>
  <sheetData>
    <row r="1" spans="1:19" x14ac:dyDescent="0.25">
      <c r="A1" s="1" t="s">
        <v>0</v>
      </c>
    </row>
    <row r="2" spans="1:19" x14ac:dyDescent="0.25">
      <c r="A2" s="1"/>
    </row>
    <row r="3" spans="1:19" ht="30" x14ac:dyDescent="0.25">
      <c r="A3" s="1"/>
      <c r="C3" s="30" t="s">
        <v>311</v>
      </c>
      <c r="N3" s="38" t="s">
        <v>311</v>
      </c>
      <c r="O3" s="111" t="s">
        <v>512</v>
      </c>
      <c r="P3" s="38" t="s">
        <v>514</v>
      </c>
      <c r="Q3" s="38" t="s">
        <v>515</v>
      </c>
      <c r="R3" s="38" t="s">
        <v>508</v>
      </c>
    </row>
    <row r="4" spans="1:19" x14ac:dyDescent="0.25">
      <c r="A4" s="1"/>
      <c r="C4" s="30">
        <v>20</v>
      </c>
      <c r="N4" s="30">
        <v>20</v>
      </c>
      <c r="O4" s="39">
        <f>+O28+O51+O72+O94+O116+O138+O162</f>
        <v>5.1481300000000008E-2</v>
      </c>
      <c r="P4" s="39">
        <f t="shared" ref="P4:Q4" si="0">+P28+P51+P72+P94+P116+P138+P162</f>
        <v>2.0336E-2</v>
      </c>
      <c r="Q4" s="39">
        <f t="shared" si="0"/>
        <v>0</v>
      </c>
      <c r="R4" s="39">
        <f t="shared" ref="R4" si="1">+R28+R51+R72+R94+R116+R138+R162</f>
        <v>5.5989999999999998E-5</v>
      </c>
      <c r="S4" s="30">
        <v>20</v>
      </c>
    </row>
    <row r="5" spans="1:19" x14ac:dyDescent="0.25">
      <c r="A5" s="1"/>
      <c r="C5" s="30">
        <v>25</v>
      </c>
      <c r="N5" s="30">
        <v>25</v>
      </c>
      <c r="O5" s="39">
        <f t="shared" ref="O5:Q5" si="2">+O29+O52+O73+O95+O117+O139+O163</f>
        <v>4.6646900000000012E-2</v>
      </c>
      <c r="P5" s="39">
        <f t="shared" si="2"/>
        <v>1.8506999999999999E-2</v>
      </c>
      <c r="Q5" s="39">
        <f t="shared" si="2"/>
        <v>0</v>
      </c>
      <c r="R5" s="39">
        <f t="shared" ref="R5" si="3">+R29+R52+R73+R95+R117+R139+R163</f>
        <v>1.0777000000000001E-4</v>
      </c>
      <c r="S5" s="30">
        <v>25</v>
      </c>
    </row>
    <row r="6" spans="1:19" x14ac:dyDescent="0.25">
      <c r="A6" s="1"/>
      <c r="C6" s="30">
        <v>30</v>
      </c>
      <c r="N6" s="30">
        <v>30</v>
      </c>
      <c r="O6" s="39">
        <f t="shared" ref="O6:Q6" si="4">+O30+O53+O74+O96+O118+O140+O164</f>
        <v>4.1779499999999997E-2</v>
      </c>
      <c r="P6" s="39">
        <f t="shared" si="4"/>
        <v>1.6646999999999999E-2</v>
      </c>
      <c r="Q6" s="39">
        <f t="shared" si="4"/>
        <v>0</v>
      </c>
      <c r="R6" s="39">
        <f t="shared" ref="R6" si="5">+R30+R53+R74+R96+R118+R140+R164</f>
        <v>2.2803E-4</v>
      </c>
      <c r="S6" s="30">
        <v>30</v>
      </c>
    </row>
    <row r="7" spans="1:19" x14ac:dyDescent="0.25">
      <c r="A7" s="1"/>
      <c r="C7" s="30">
        <v>35</v>
      </c>
      <c r="N7" s="30">
        <v>35</v>
      </c>
      <c r="O7" s="39">
        <f t="shared" ref="O7:Q7" si="6">+O31+O54+O75+O97+O119+O141+O165</f>
        <v>3.6942299999999997E-2</v>
      </c>
      <c r="P7" s="39">
        <f t="shared" si="6"/>
        <v>1.4787E-2</v>
      </c>
      <c r="Q7" s="39">
        <f t="shared" si="6"/>
        <v>0</v>
      </c>
      <c r="R7" s="39">
        <f t="shared" ref="R7" si="7">+R31+R54+R75+R97+R119+R141+R165</f>
        <v>5.0803000000000003E-4</v>
      </c>
      <c r="S7" s="30">
        <v>35</v>
      </c>
    </row>
    <row r="8" spans="1:19" x14ac:dyDescent="0.25">
      <c r="A8" s="1"/>
      <c r="C8" s="30">
        <v>40</v>
      </c>
      <c r="N8" s="30">
        <v>40</v>
      </c>
      <c r="O8" s="39">
        <f t="shared" ref="O8:Q8" si="8">+O32+O55+O76+O98+O120+O142+O166</f>
        <v>3.2094499999999998E-2</v>
      </c>
      <c r="P8" s="39">
        <f t="shared" si="8"/>
        <v>1.2957999999999999E-2</v>
      </c>
      <c r="Q8" s="39">
        <f t="shared" si="8"/>
        <v>0</v>
      </c>
      <c r="R8" s="39">
        <f t="shared" ref="R8" si="9">+R32+R55+R76+R98+R120+R142+R166</f>
        <v>8.7032999999999989E-4</v>
      </c>
      <c r="S8" s="30">
        <v>40</v>
      </c>
    </row>
    <row r="9" spans="1:19" x14ac:dyDescent="0.25">
      <c r="A9" s="1"/>
      <c r="C9" s="30">
        <v>45</v>
      </c>
      <c r="N9" s="30">
        <v>45</v>
      </c>
      <c r="O9" s="39">
        <f t="shared" ref="O9:Q9" si="10">+O33+O56+O77+O99+O121+O143+O167</f>
        <v>3.5959999999999998E-3</v>
      </c>
      <c r="P9" s="39">
        <f t="shared" si="10"/>
        <v>0</v>
      </c>
      <c r="Q9" s="39">
        <f t="shared" si="10"/>
        <v>0</v>
      </c>
      <c r="R9" s="39">
        <f t="shared" ref="R9" si="11">+R33+R56+R77+R99+R121+R143+R167</f>
        <v>1.24026E-3</v>
      </c>
      <c r="S9" s="30">
        <v>45</v>
      </c>
    </row>
    <row r="10" spans="1:19" x14ac:dyDescent="0.25">
      <c r="A10" s="1"/>
      <c r="C10" s="30">
        <v>50</v>
      </c>
      <c r="N10" s="30">
        <v>50</v>
      </c>
      <c r="O10" s="39">
        <f t="shared" ref="O10:Q10" si="12">+O34+O57+O78+O100+O122+O144+O168</f>
        <v>3.0070000000000001E-3</v>
      </c>
      <c r="P10" s="39">
        <f t="shared" si="12"/>
        <v>8.6800000000000002E-3</v>
      </c>
      <c r="Q10" s="39">
        <f t="shared" si="12"/>
        <v>2.708E-2</v>
      </c>
      <c r="R10" s="39">
        <f t="shared" ref="R10" si="13">+R34+R57+R78+R100+R122+R144+R168</f>
        <v>1.6057099999999998E-3</v>
      </c>
      <c r="S10" s="30">
        <v>50</v>
      </c>
    </row>
    <row r="11" spans="1:19" x14ac:dyDescent="0.25">
      <c r="A11" s="1"/>
      <c r="C11" s="30">
        <v>55</v>
      </c>
      <c r="N11" s="30">
        <v>55</v>
      </c>
      <c r="O11" s="39">
        <f t="shared" ref="O11:Q11" si="14">+O35+O58+O79+O101+O123+O145+O169</f>
        <v>2.418E-3</v>
      </c>
      <c r="P11" s="39">
        <f t="shared" si="14"/>
        <v>3.5336000000000006E-2</v>
      </c>
      <c r="Q11" s="39">
        <f t="shared" si="14"/>
        <v>9.3090999999999993E-2</v>
      </c>
      <c r="R11" s="39">
        <f t="shared" ref="R11" si="15">+R35+R58+R79+R101+R123+R145+R169</f>
        <v>2.32657E-3</v>
      </c>
      <c r="S11" s="30">
        <v>55</v>
      </c>
    </row>
    <row r="12" spans="1:19" x14ac:dyDescent="0.25">
      <c r="A12" s="1"/>
      <c r="C12" s="30">
        <v>56</v>
      </c>
      <c r="N12" s="30">
        <v>56</v>
      </c>
      <c r="O12" s="39">
        <f t="shared" ref="O12:Q12" si="16">+O36+O59+O80+O102+O124+O146+O170</f>
        <v>2.294E-3</v>
      </c>
      <c r="P12" s="39">
        <f t="shared" si="16"/>
        <v>2.9296999999999997E-2</v>
      </c>
      <c r="Q12" s="39">
        <f t="shared" si="16"/>
        <v>7.9096E-2</v>
      </c>
      <c r="R12" s="39">
        <f t="shared" ref="R12" si="17">+R36+R59+R80+R102+R124+R146+R170</f>
        <v>2.6036899999999997E-3</v>
      </c>
      <c r="S12" s="30">
        <v>56</v>
      </c>
    </row>
    <row r="13" spans="1:19" x14ac:dyDescent="0.25">
      <c r="A13" s="1"/>
      <c r="C13" s="30">
        <v>57</v>
      </c>
      <c r="N13" s="30">
        <v>57</v>
      </c>
      <c r="O13" s="39">
        <f t="shared" ref="O13:Q13" si="18">+O37+O60+O81+O103+O125+O147+O171</f>
        <v>2.1700000000000001E-3</v>
      </c>
      <c r="P13" s="39">
        <f t="shared" si="18"/>
        <v>3.1216000000000001E-2</v>
      </c>
      <c r="Q13" s="39">
        <f t="shared" si="18"/>
        <v>8.3920000000000008E-2</v>
      </c>
      <c r="R13" s="39">
        <f t="shared" ref="R13" si="19">+R37+R60+R81+R103+R125+R147+R171</f>
        <v>2.9607399999999995E-3</v>
      </c>
      <c r="S13" s="30">
        <v>57</v>
      </c>
    </row>
    <row r="14" spans="1:19" x14ac:dyDescent="0.25">
      <c r="A14" s="1"/>
      <c r="C14" s="30">
        <v>58</v>
      </c>
      <c r="N14" s="30">
        <v>58</v>
      </c>
      <c r="O14" s="39">
        <f t="shared" ref="O14:Q14" si="20">+O38+O61+O82+O104+O126+O148+O172</f>
        <v>2.0460000000000001E-3</v>
      </c>
      <c r="P14" s="39">
        <f t="shared" si="20"/>
        <v>3.5942000000000009E-2</v>
      </c>
      <c r="Q14" s="39">
        <f t="shared" si="20"/>
        <v>9.4631999999999994E-2</v>
      </c>
      <c r="R14" s="39">
        <f t="shared" ref="R14" si="21">+R38+R61+R82+R104+R126+R148+R172</f>
        <v>3.4176399999999996E-3</v>
      </c>
      <c r="S14" s="30">
        <v>58</v>
      </c>
    </row>
    <row r="15" spans="1:19" x14ac:dyDescent="0.25">
      <c r="A15" s="1"/>
      <c r="C15" s="30">
        <v>59</v>
      </c>
      <c r="N15" s="30">
        <v>59</v>
      </c>
      <c r="O15" s="39">
        <f t="shared" ref="O15:Q15" si="22">+O39+O62+O83+O105+O127+O149+O173</f>
        <v>1.9219999999999999E-3</v>
      </c>
      <c r="P15" s="39">
        <f t="shared" si="22"/>
        <v>4.1613999999999998E-2</v>
      </c>
      <c r="Q15" s="39">
        <f t="shared" si="22"/>
        <v>0.10930600000000001</v>
      </c>
      <c r="R15" s="39">
        <f t="shared" ref="R15" si="23">+R39+R62+R83+R105+R127+R149+R173</f>
        <v>4.0014499999999993E-3</v>
      </c>
      <c r="S15" s="30">
        <v>59</v>
      </c>
    </row>
    <row r="16" spans="1:19" x14ac:dyDescent="0.25">
      <c r="A16" s="1"/>
      <c r="C16" s="30">
        <v>60</v>
      </c>
      <c r="N16" s="30">
        <v>60</v>
      </c>
      <c r="O16" s="39">
        <f t="shared" ref="O16:Q16" si="24">+O40+O63+O84+O106+O128+O150+O174</f>
        <v>1.8289999999999999E-3</v>
      </c>
      <c r="P16" s="39">
        <f t="shared" si="24"/>
        <v>5.9573000000000001E-2</v>
      </c>
      <c r="Q16" s="39">
        <f t="shared" si="24"/>
        <v>0.13958699999999999</v>
      </c>
      <c r="R16" s="39">
        <f t="shared" ref="R16" si="25">+R40+R63+R84+R106+R128+R150+R174</f>
        <v>4.745329999999999E-3</v>
      </c>
      <c r="S16" s="30">
        <v>60</v>
      </c>
    </row>
    <row r="17" spans="1:19" x14ac:dyDescent="0.25">
      <c r="A17" s="1"/>
      <c r="C17" s="30">
        <v>61</v>
      </c>
      <c r="N17" s="30">
        <v>61</v>
      </c>
      <c r="O17" s="39">
        <f t="shared" ref="O17:Q17" si="26">+O41+O64+O85+O107+O129+O151+O175</f>
        <v>1.7049999999999999E-3</v>
      </c>
      <c r="P17" s="39">
        <f t="shared" si="26"/>
        <v>6.8934999999999996E-2</v>
      </c>
      <c r="Q17" s="39">
        <f t="shared" si="26"/>
        <v>0.16299400000000003</v>
      </c>
      <c r="R17" s="39">
        <f t="shared" ref="R17" si="27">+R41+R64+R85+R107+R129+R151+R175</f>
        <v>5.6853900000000002E-3</v>
      </c>
      <c r="S17" s="30">
        <v>61</v>
      </c>
    </row>
    <row r="18" spans="1:19" x14ac:dyDescent="0.25">
      <c r="A18" s="1"/>
      <c r="C18" s="30">
        <v>62</v>
      </c>
      <c r="N18" s="30">
        <v>62</v>
      </c>
      <c r="O18" s="39">
        <f t="shared" ref="O18:Q18" si="28">+O42+O65+O86+O108+O130+O152+O176</f>
        <v>1.5810000000000002E-3</v>
      </c>
      <c r="P18" s="39">
        <f t="shared" si="28"/>
        <v>0.104522</v>
      </c>
      <c r="Q18" s="39">
        <f t="shared" si="28"/>
        <v>0.24617099999999997</v>
      </c>
      <c r="R18" s="39">
        <f t="shared" ref="R18" si="29">+R42+R65+R86+R108+R130+R152+R176</f>
        <v>5.8969399999999998E-3</v>
      </c>
      <c r="S18" s="30">
        <v>62</v>
      </c>
    </row>
    <row r="19" spans="1:19" x14ac:dyDescent="0.25">
      <c r="A19" s="1"/>
      <c r="C19" s="30">
        <v>63</v>
      </c>
      <c r="N19" s="30">
        <v>63</v>
      </c>
      <c r="O19" s="39">
        <f t="shared" ref="O19:Q19" si="30">+O43+O66+O87+O109+O131+O153+O177</f>
        <v>1.457E-3</v>
      </c>
      <c r="P19" s="39">
        <f t="shared" si="30"/>
        <v>9.846000000000002E-2</v>
      </c>
      <c r="Q19" s="39">
        <f t="shared" si="30"/>
        <v>0.23357699999999998</v>
      </c>
      <c r="R19" s="39">
        <f t="shared" ref="R19" si="31">+R43+R66+R87+R109+R131+R153+R177</f>
        <v>5.9642000000000002E-3</v>
      </c>
      <c r="S19" s="30">
        <v>63</v>
      </c>
    </row>
    <row r="20" spans="1:19" x14ac:dyDescent="0.25">
      <c r="C20" s="30">
        <v>64</v>
      </c>
      <c r="N20" s="30">
        <v>64</v>
      </c>
      <c r="O20" s="39">
        <f t="shared" ref="O20:Q20" si="32">+O44+O67+O88+O110+O132+O154+O178</f>
        <v>1.364E-3</v>
      </c>
      <c r="P20" s="39">
        <f t="shared" si="32"/>
        <v>9.282E-2</v>
      </c>
      <c r="Q20" s="39">
        <f t="shared" si="32"/>
        <v>0.21944100000000002</v>
      </c>
      <c r="R20" s="39">
        <f t="shared" ref="R20" si="33">+R44+R67+R88+R110+R132+R154+R178</f>
        <v>6.0340100000000002E-3</v>
      </c>
      <c r="S20" s="30">
        <v>64</v>
      </c>
    </row>
    <row r="21" spans="1:19" x14ac:dyDescent="0.25">
      <c r="A21" s="38"/>
      <c r="C21" s="30">
        <v>65</v>
      </c>
      <c r="D21" s="36"/>
      <c r="N21" s="30">
        <v>65</v>
      </c>
      <c r="O21" s="39">
        <f t="shared" ref="O21:Q21" si="34">+O45+O68+O89+O111+O133+O155+O179</f>
        <v>1.209E-3</v>
      </c>
      <c r="P21" s="39">
        <f t="shared" si="34"/>
        <v>0.11889899999999999</v>
      </c>
      <c r="Q21" s="39">
        <f t="shared" si="34"/>
        <v>0.28878599999999999</v>
      </c>
      <c r="R21" s="39">
        <f t="shared" ref="R21" si="35">+R45+R68+R89+R111+R133+R155+R179</f>
        <v>6.1098000000000012E-3</v>
      </c>
      <c r="S21" s="30">
        <v>65</v>
      </c>
    </row>
    <row r="22" spans="1:19" x14ac:dyDescent="0.25">
      <c r="A22" s="38"/>
      <c r="C22" s="30">
        <v>70</v>
      </c>
      <c r="D22" s="36"/>
      <c r="N22" s="30">
        <v>70</v>
      </c>
      <c r="O22" s="39">
        <f t="shared" ref="O22:Q22" si="36">+O46+O69+O90+O112+O134+O156+O180</f>
        <v>6.2E-4</v>
      </c>
      <c r="P22" s="39">
        <f t="shared" si="36"/>
        <v>0.14261299999999999</v>
      </c>
      <c r="Q22" s="39">
        <f t="shared" si="36"/>
        <v>0.274341</v>
      </c>
      <c r="R22" s="39">
        <f t="shared" ref="R22" si="37">+R46+R69+R90+R112+R134+R156+R180</f>
        <v>6.5524099999999998E-3</v>
      </c>
      <c r="S22" s="30">
        <v>70</v>
      </c>
    </row>
    <row r="23" spans="1:19" x14ac:dyDescent="0.25">
      <c r="A23" s="38"/>
      <c r="D23" s="36"/>
    </row>
    <row r="24" spans="1:19" x14ac:dyDescent="0.25">
      <c r="A24" s="38"/>
      <c r="D24" s="36"/>
    </row>
    <row r="25" spans="1:19" x14ac:dyDescent="0.25">
      <c r="O25" s="38" t="s">
        <v>696</v>
      </c>
    </row>
    <row r="26" spans="1:19" s="30" customFormat="1" ht="45" x14ac:dyDescent="0.25">
      <c r="B26" s="30" t="s">
        <v>437</v>
      </c>
      <c r="D26" s="111" t="s">
        <v>497</v>
      </c>
      <c r="E26" s="111"/>
      <c r="F26" s="111" t="s">
        <v>498</v>
      </c>
      <c r="G26" s="111" t="s">
        <v>499</v>
      </c>
      <c r="H26" s="111" t="s">
        <v>499</v>
      </c>
      <c r="I26" s="111" t="s">
        <v>500</v>
      </c>
      <c r="J26" s="111" t="s">
        <v>500</v>
      </c>
      <c r="K26" s="111" t="s">
        <v>503</v>
      </c>
      <c r="L26" s="111" t="s">
        <v>503</v>
      </c>
      <c r="M26" s="38" t="s">
        <v>508</v>
      </c>
      <c r="O26" s="111" t="s">
        <v>512</v>
      </c>
      <c r="P26" s="38" t="s">
        <v>514</v>
      </c>
      <c r="Q26" s="38" t="s">
        <v>515</v>
      </c>
      <c r="R26" s="38" t="s">
        <v>697</v>
      </c>
    </row>
    <row r="27" spans="1:19" s="30" customFormat="1" x14ac:dyDescent="0.25">
      <c r="A27" s="30" t="s">
        <v>284</v>
      </c>
      <c r="C27" s="30" t="s">
        <v>311</v>
      </c>
      <c r="D27" s="30">
        <v>5</v>
      </c>
      <c r="F27" s="30">
        <v>5</v>
      </c>
      <c r="G27" s="30">
        <v>10</v>
      </c>
      <c r="H27" s="30">
        <v>25</v>
      </c>
      <c r="I27" s="30" t="s">
        <v>501</v>
      </c>
      <c r="J27" s="30" t="s">
        <v>502</v>
      </c>
      <c r="K27" s="30" t="s">
        <v>501</v>
      </c>
      <c r="L27" s="30" t="s">
        <v>502</v>
      </c>
      <c r="M27" s="30" t="s">
        <v>506</v>
      </c>
    </row>
    <row r="28" spans="1:19" x14ac:dyDescent="0.25">
      <c r="A28" t="s">
        <v>509</v>
      </c>
      <c r="B28" s="36">
        <v>0.21</v>
      </c>
      <c r="C28" s="30">
        <v>20</v>
      </c>
      <c r="D28" s="38">
        <v>1.04E-2</v>
      </c>
      <c r="F28" s="38">
        <v>5.5599999999999997E-2</v>
      </c>
      <c r="I28" s="38">
        <v>3.1E-4</v>
      </c>
      <c r="J28" s="38">
        <v>2.0000000000000001E-4</v>
      </c>
      <c r="K28" s="38">
        <v>1.9000000000000001E-4</v>
      </c>
      <c r="L28" s="38">
        <v>3.8999999999999999E-4</v>
      </c>
      <c r="M28" s="38">
        <v>0</v>
      </c>
      <c r="O28" s="38">
        <f>+$B28*F28</f>
        <v>1.1675999999999999E-2</v>
      </c>
      <c r="P28" s="38">
        <f t="shared" ref="P28:P46" si="38">+$B28*G28</f>
        <v>0</v>
      </c>
      <c r="Q28" s="38">
        <f t="shared" ref="Q28:Q46" si="39">+$B28*H28</f>
        <v>0</v>
      </c>
      <c r="R28" s="38">
        <f>+B28*M28</f>
        <v>0</v>
      </c>
    </row>
    <row r="29" spans="1:19" x14ac:dyDescent="0.25">
      <c r="A29" t="s">
        <v>509</v>
      </c>
      <c r="B29" s="36">
        <v>0.21</v>
      </c>
      <c r="C29" s="30">
        <v>25</v>
      </c>
      <c r="D29" s="38">
        <v>9.4000000000000004E-3</v>
      </c>
      <c r="F29" s="38">
        <v>5.04E-2</v>
      </c>
      <c r="I29" s="38">
        <v>4.0000000000000002E-4</v>
      </c>
      <c r="J29" s="38">
        <v>2.3000000000000001E-4</v>
      </c>
      <c r="K29" s="38">
        <v>1.9000000000000001E-4</v>
      </c>
      <c r="L29" s="38">
        <v>3.8999999999999999E-4</v>
      </c>
      <c r="M29" s="38">
        <v>0</v>
      </c>
      <c r="O29" s="38">
        <f t="shared" ref="O29:O46" si="40">+$B29*F29</f>
        <v>1.0584E-2</v>
      </c>
      <c r="P29" s="38">
        <f t="shared" si="38"/>
        <v>0</v>
      </c>
      <c r="Q29" s="38">
        <f t="shared" si="39"/>
        <v>0</v>
      </c>
      <c r="R29" s="38">
        <f t="shared" ref="R29:R46" si="41">+B29*M29</f>
        <v>0</v>
      </c>
    </row>
    <row r="30" spans="1:19" x14ac:dyDescent="0.25">
      <c r="A30" t="s">
        <v>509</v>
      </c>
      <c r="B30" s="36">
        <v>0.21</v>
      </c>
      <c r="C30" s="30">
        <v>30</v>
      </c>
      <c r="D30" s="38">
        <v>8.3999999999999995E-3</v>
      </c>
      <c r="F30" s="38">
        <v>4.5199999999999997E-2</v>
      </c>
      <c r="I30" s="38">
        <v>4.8999999999999998E-4</v>
      </c>
      <c r="J30" s="38">
        <v>2.5000000000000001E-4</v>
      </c>
      <c r="K30" s="38">
        <v>1.9000000000000001E-4</v>
      </c>
      <c r="L30" s="38">
        <v>4.6000000000000001E-4</v>
      </c>
      <c r="M30" s="38">
        <v>0</v>
      </c>
      <c r="O30" s="38">
        <f t="shared" si="40"/>
        <v>9.4919999999999987E-3</v>
      </c>
      <c r="P30" s="38">
        <f t="shared" si="38"/>
        <v>0</v>
      </c>
      <c r="Q30" s="38">
        <f t="shared" si="39"/>
        <v>0</v>
      </c>
      <c r="R30" s="38">
        <f t="shared" si="41"/>
        <v>0</v>
      </c>
    </row>
    <row r="31" spans="1:19" x14ac:dyDescent="0.25">
      <c r="A31" t="s">
        <v>509</v>
      </c>
      <c r="B31" s="36">
        <v>0.21</v>
      </c>
      <c r="C31" s="30">
        <v>35</v>
      </c>
      <c r="D31" s="38">
        <v>7.4999999999999997E-3</v>
      </c>
      <c r="F31" s="38">
        <v>0.04</v>
      </c>
      <c r="I31" s="38">
        <v>5.6999999999999998E-4</v>
      </c>
      <c r="J31" s="38">
        <v>3.5E-4</v>
      </c>
      <c r="K31" s="38">
        <v>3.6000000000000002E-4</v>
      </c>
      <c r="L31" s="38">
        <v>9.6000000000000002E-4</v>
      </c>
      <c r="M31" s="38">
        <v>0</v>
      </c>
      <c r="O31" s="38">
        <f t="shared" si="40"/>
        <v>8.3999999999999995E-3</v>
      </c>
      <c r="P31" s="38">
        <f t="shared" si="38"/>
        <v>0</v>
      </c>
      <c r="Q31" s="38">
        <f t="shared" si="39"/>
        <v>0</v>
      </c>
      <c r="R31" s="38">
        <f t="shared" si="41"/>
        <v>0</v>
      </c>
    </row>
    <row r="32" spans="1:19" x14ac:dyDescent="0.25">
      <c r="A32" t="s">
        <v>509</v>
      </c>
      <c r="B32" s="36">
        <v>0.21</v>
      </c>
      <c r="C32" s="30">
        <v>40</v>
      </c>
      <c r="D32" s="38">
        <v>6.4999999999999997E-3</v>
      </c>
      <c r="F32" s="38">
        <v>3.49E-2</v>
      </c>
      <c r="I32" s="38">
        <v>7.5000000000000002E-4</v>
      </c>
      <c r="J32" s="38">
        <v>5.0000000000000001E-4</v>
      </c>
      <c r="K32" s="38">
        <v>1.0300000000000001E-3</v>
      </c>
      <c r="L32" s="38">
        <v>2.0600000000000002E-3</v>
      </c>
      <c r="M32" s="38">
        <v>0</v>
      </c>
      <c r="O32" s="38">
        <f t="shared" si="40"/>
        <v>7.3289999999999996E-3</v>
      </c>
      <c r="P32" s="38">
        <f t="shared" si="38"/>
        <v>0</v>
      </c>
      <c r="Q32" s="38">
        <f t="shared" si="39"/>
        <v>0</v>
      </c>
      <c r="R32" s="38">
        <f t="shared" si="41"/>
        <v>0</v>
      </c>
    </row>
    <row r="33" spans="1:18" x14ac:dyDescent="0.25">
      <c r="A33" t="s">
        <v>509</v>
      </c>
      <c r="B33" s="36">
        <v>0.21</v>
      </c>
      <c r="C33" s="30">
        <v>45</v>
      </c>
      <c r="D33" s="38">
        <v>5.4999999999999997E-3</v>
      </c>
      <c r="F33" s="38">
        <v>0</v>
      </c>
      <c r="I33" s="38">
        <v>1.06E-3</v>
      </c>
      <c r="J33" s="38">
        <v>7.1000000000000002E-4</v>
      </c>
      <c r="K33" s="38">
        <v>2.0400000000000001E-3</v>
      </c>
      <c r="L33" s="38">
        <v>3.46E-3</v>
      </c>
      <c r="M33" s="38">
        <v>0</v>
      </c>
      <c r="O33" s="38">
        <f t="shared" si="40"/>
        <v>0</v>
      </c>
      <c r="P33" s="38">
        <f t="shared" si="38"/>
        <v>0</v>
      </c>
      <c r="Q33" s="38">
        <f t="shared" si="39"/>
        <v>0</v>
      </c>
      <c r="R33" s="38">
        <f t="shared" si="41"/>
        <v>0</v>
      </c>
    </row>
    <row r="34" spans="1:18" x14ac:dyDescent="0.25">
      <c r="A34" t="s">
        <v>509</v>
      </c>
      <c r="B34" s="36">
        <v>0.21</v>
      </c>
      <c r="C34" s="30">
        <v>50</v>
      </c>
      <c r="D34" s="38">
        <v>4.5999999999999999E-3</v>
      </c>
      <c r="F34" s="38">
        <v>0</v>
      </c>
      <c r="G34" s="38">
        <v>8.0000000000000002E-3</v>
      </c>
      <c r="H34" s="38">
        <v>2.4E-2</v>
      </c>
      <c r="I34" s="38">
        <v>1.5499999999999999E-3</v>
      </c>
      <c r="J34" s="38">
        <v>1E-3</v>
      </c>
      <c r="K34" s="38">
        <v>2.7399999999999998E-3</v>
      </c>
      <c r="L34" s="38">
        <v>4.15E-3</v>
      </c>
      <c r="M34" s="38">
        <v>0</v>
      </c>
      <c r="O34" s="38">
        <f t="shared" si="40"/>
        <v>0</v>
      </c>
      <c r="P34" s="38">
        <f t="shared" si="38"/>
        <v>1.6800000000000001E-3</v>
      </c>
      <c r="Q34" s="38">
        <f t="shared" si="39"/>
        <v>5.0400000000000002E-3</v>
      </c>
      <c r="R34" s="38">
        <f t="shared" si="41"/>
        <v>0</v>
      </c>
    </row>
    <row r="35" spans="1:18" x14ac:dyDescent="0.25">
      <c r="A35" t="s">
        <v>509</v>
      </c>
      <c r="B35" s="36">
        <v>0.21</v>
      </c>
      <c r="C35" s="30">
        <v>55</v>
      </c>
      <c r="D35" s="38">
        <v>3.5999999999999999E-3</v>
      </c>
      <c r="F35" s="38">
        <v>0</v>
      </c>
      <c r="G35" s="38">
        <v>4.8000000000000001E-2</v>
      </c>
      <c r="H35" s="38">
        <v>0.108</v>
      </c>
      <c r="I35" s="38">
        <v>2.2799999999999999E-3</v>
      </c>
      <c r="J35" s="38">
        <v>1.3799999999999999E-3</v>
      </c>
      <c r="K35" s="38">
        <v>2.3800000000000002E-3</v>
      </c>
      <c r="L35" s="38">
        <v>3.2499999999999999E-3</v>
      </c>
      <c r="M35" s="38">
        <v>0</v>
      </c>
      <c r="O35" s="38">
        <f t="shared" si="40"/>
        <v>0</v>
      </c>
      <c r="P35" s="38">
        <f t="shared" si="38"/>
        <v>1.008E-2</v>
      </c>
      <c r="Q35" s="38">
        <f t="shared" si="39"/>
        <v>2.2679999999999999E-2</v>
      </c>
      <c r="R35" s="38">
        <f t="shared" si="41"/>
        <v>0</v>
      </c>
    </row>
    <row r="36" spans="1:18" x14ac:dyDescent="0.25">
      <c r="A36" t="s">
        <v>509</v>
      </c>
      <c r="B36" s="36">
        <v>0.21</v>
      </c>
      <c r="C36" s="30">
        <v>56</v>
      </c>
      <c r="D36" s="38">
        <v>3.3999999999999998E-3</v>
      </c>
      <c r="F36" s="38">
        <v>0</v>
      </c>
      <c r="G36" s="38">
        <v>3.9E-2</v>
      </c>
      <c r="H36" s="38">
        <v>0.09</v>
      </c>
      <c r="I36" s="38">
        <v>2.49E-3</v>
      </c>
      <c r="J36" s="38">
        <v>1.48E-3</v>
      </c>
      <c r="K36" s="38">
        <v>2.2200000000000002E-3</v>
      </c>
      <c r="L36" s="38">
        <v>2.9499999999999999E-3</v>
      </c>
      <c r="M36" s="38">
        <v>0</v>
      </c>
      <c r="O36" s="38">
        <f t="shared" si="40"/>
        <v>0</v>
      </c>
      <c r="P36" s="38">
        <f t="shared" si="38"/>
        <v>8.1899999999999994E-3</v>
      </c>
      <c r="Q36" s="38">
        <f t="shared" si="39"/>
        <v>1.89E-2</v>
      </c>
      <c r="R36" s="38">
        <f t="shared" si="41"/>
        <v>0</v>
      </c>
    </row>
    <row r="37" spans="1:18" x14ac:dyDescent="0.25">
      <c r="A37" t="s">
        <v>509</v>
      </c>
      <c r="B37" s="36">
        <v>0.21</v>
      </c>
      <c r="C37" s="30">
        <v>57</v>
      </c>
      <c r="D37" s="38">
        <v>3.2000000000000002E-3</v>
      </c>
      <c r="F37" s="38">
        <v>0</v>
      </c>
      <c r="G37" s="38">
        <v>4.3999999999999997E-2</v>
      </c>
      <c r="H37" s="38">
        <v>0.1</v>
      </c>
      <c r="I37" s="38">
        <v>2.65E-3</v>
      </c>
      <c r="J37" s="38">
        <v>1.57E-3</v>
      </c>
      <c r="K37" s="38">
        <v>2E-3</v>
      </c>
      <c r="L37" s="38">
        <v>2.7699999999999999E-3</v>
      </c>
      <c r="M37" s="38">
        <v>0</v>
      </c>
      <c r="O37" s="38">
        <f t="shared" si="40"/>
        <v>0</v>
      </c>
      <c r="P37" s="38">
        <f t="shared" si="38"/>
        <v>9.2399999999999999E-3</v>
      </c>
      <c r="Q37" s="38">
        <f t="shared" si="39"/>
        <v>2.1000000000000001E-2</v>
      </c>
      <c r="R37" s="38">
        <f t="shared" si="41"/>
        <v>0</v>
      </c>
    </row>
    <row r="38" spans="1:18" x14ac:dyDescent="0.25">
      <c r="A38" t="s">
        <v>509</v>
      </c>
      <c r="B38" s="36">
        <v>0.21</v>
      </c>
      <c r="C38" s="30">
        <v>58</v>
      </c>
      <c r="D38" s="38">
        <v>3.0000000000000001E-3</v>
      </c>
      <c r="F38" s="38">
        <v>0</v>
      </c>
      <c r="G38" s="38">
        <v>4.8000000000000001E-2</v>
      </c>
      <c r="H38" s="38">
        <v>0.108</v>
      </c>
      <c r="I38" s="38">
        <v>2.8E-3</v>
      </c>
      <c r="J38" s="38">
        <v>1.66E-3</v>
      </c>
      <c r="K38" s="38">
        <v>2E-3</v>
      </c>
      <c r="L38" s="38">
        <v>2.64E-3</v>
      </c>
      <c r="M38" s="38">
        <v>0</v>
      </c>
      <c r="O38" s="38">
        <f t="shared" si="40"/>
        <v>0</v>
      </c>
      <c r="P38" s="38">
        <f t="shared" si="38"/>
        <v>1.008E-2</v>
      </c>
      <c r="Q38" s="38">
        <f t="shared" si="39"/>
        <v>2.2679999999999999E-2</v>
      </c>
      <c r="R38" s="38">
        <f t="shared" si="41"/>
        <v>0</v>
      </c>
    </row>
    <row r="39" spans="1:18" x14ac:dyDescent="0.25">
      <c r="A39" t="s">
        <v>509</v>
      </c>
      <c r="B39" s="36">
        <v>0.21</v>
      </c>
      <c r="C39" s="30">
        <v>59</v>
      </c>
      <c r="D39" s="38">
        <v>2.8E-3</v>
      </c>
      <c r="F39" s="38">
        <v>0</v>
      </c>
      <c r="G39" s="38">
        <v>5.8999999999999997E-2</v>
      </c>
      <c r="H39" s="38">
        <v>0.13</v>
      </c>
      <c r="I39" s="38">
        <v>2.9399999999999999E-3</v>
      </c>
      <c r="J39" s="38">
        <v>1.74E-3</v>
      </c>
      <c r="K39" s="38">
        <v>2E-3</v>
      </c>
      <c r="L39" s="38">
        <v>2.5699999999999998E-3</v>
      </c>
      <c r="M39" s="38">
        <v>0</v>
      </c>
      <c r="O39" s="38">
        <f t="shared" si="40"/>
        <v>0</v>
      </c>
      <c r="P39" s="38">
        <f t="shared" si="38"/>
        <v>1.2389999999999998E-2</v>
      </c>
      <c r="Q39" s="38">
        <f t="shared" si="39"/>
        <v>2.7300000000000001E-2</v>
      </c>
      <c r="R39" s="38">
        <f t="shared" si="41"/>
        <v>0</v>
      </c>
    </row>
    <row r="40" spans="1:18" x14ac:dyDescent="0.25">
      <c r="A40" t="s">
        <v>509</v>
      </c>
      <c r="B40" s="36">
        <v>0.21</v>
      </c>
      <c r="C40" s="30">
        <v>60</v>
      </c>
      <c r="D40" s="38">
        <v>2.5999999999999999E-3</v>
      </c>
      <c r="F40" s="38">
        <v>0</v>
      </c>
      <c r="G40" s="38">
        <v>7.3999999999999996E-2</v>
      </c>
      <c r="H40" s="38">
        <v>0.16300000000000001</v>
      </c>
      <c r="I40" s="38">
        <v>3.0799999999999998E-3</v>
      </c>
      <c r="J40" s="38">
        <v>1.82E-3</v>
      </c>
      <c r="K40" s="38">
        <v>2E-3</v>
      </c>
      <c r="L40" s="38">
        <v>2.5600000000000002E-3</v>
      </c>
      <c r="M40" s="38">
        <v>0</v>
      </c>
      <c r="O40" s="38">
        <f t="shared" si="40"/>
        <v>0</v>
      </c>
      <c r="P40" s="38">
        <f t="shared" si="38"/>
        <v>1.5539999999999998E-2</v>
      </c>
      <c r="Q40" s="38">
        <f t="shared" si="39"/>
        <v>3.4229999999999997E-2</v>
      </c>
      <c r="R40" s="38">
        <f t="shared" si="41"/>
        <v>0</v>
      </c>
    </row>
    <row r="41" spans="1:18" x14ac:dyDescent="0.25">
      <c r="A41" t="s">
        <v>509</v>
      </c>
      <c r="B41" s="36">
        <v>0.21</v>
      </c>
      <c r="C41" s="30">
        <v>61</v>
      </c>
      <c r="D41" s="38">
        <v>2.3999999999999998E-3</v>
      </c>
      <c r="F41" s="38">
        <v>0</v>
      </c>
      <c r="G41" s="38">
        <v>8.5000000000000006E-2</v>
      </c>
      <c r="H41" s="38">
        <v>0.186</v>
      </c>
      <c r="I41" s="38">
        <v>3.2799999999999999E-3</v>
      </c>
      <c r="J41" s="38">
        <v>1.9599999999999999E-3</v>
      </c>
      <c r="K41" s="38">
        <v>2E-3</v>
      </c>
      <c r="L41" s="38">
        <v>2.5600000000000002E-3</v>
      </c>
      <c r="M41" s="38">
        <v>0</v>
      </c>
      <c r="O41" s="38">
        <f t="shared" si="40"/>
        <v>0</v>
      </c>
      <c r="P41" s="38">
        <f t="shared" si="38"/>
        <v>1.7850000000000001E-2</v>
      </c>
      <c r="Q41" s="38">
        <f t="shared" si="39"/>
        <v>3.9059999999999997E-2</v>
      </c>
      <c r="R41" s="38">
        <f t="shared" si="41"/>
        <v>0</v>
      </c>
    </row>
    <row r="42" spans="1:18" x14ac:dyDescent="0.25">
      <c r="A42" t="s">
        <v>509</v>
      </c>
      <c r="B42" s="36">
        <v>0.21</v>
      </c>
      <c r="C42" s="30">
        <v>62</v>
      </c>
      <c r="D42" s="38">
        <v>2.2000000000000001E-3</v>
      </c>
      <c r="F42" s="38">
        <v>0</v>
      </c>
      <c r="G42" s="38">
        <v>0.13600000000000001</v>
      </c>
      <c r="H42" s="38">
        <v>0.29499999999999998</v>
      </c>
      <c r="I42" s="38">
        <v>3.47E-3</v>
      </c>
      <c r="J42" s="38">
        <v>2.0799999999999998E-3</v>
      </c>
      <c r="K42" s="38">
        <v>2E-3</v>
      </c>
      <c r="L42" s="38">
        <v>2.5600000000000002E-3</v>
      </c>
      <c r="M42" s="38">
        <v>0</v>
      </c>
      <c r="O42" s="38">
        <f t="shared" si="40"/>
        <v>0</v>
      </c>
      <c r="P42" s="38">
        <f t="shared" si="38"/>
        <v>2.8560000000000002E-2</v>
      </c>
      <c r="Q42" s="38">
        <f t="shared" si="39"/>
        <v>6.1949999999999991E-2</v>
      </c>
      <c r="R42" s="38">
        <f t="shared" si="41"/>
        <v>0</v>
      </c>
    </row>
    <row r="43" spans="1:18" x14ac:dyDescent="0.25">
      <c r="A43" t="s">
        <v>509</v>
      </c>
      <c r="B43" s="36">
        <v>0.21</v>
      </c>
      <c r="C43" s="30">
        <v>63</v>
      </c>
      <c r="D43" s="38">
        <v>2E-3</v>
      </c>
      <c r="F43" s="38">
        <v>0</v>
      </c>
      <c r="G43" s="38">
        <v>0.13700000000000001</v>
      </c>
      <c r="H43" s="38">
        <v>0.29599999999999999</v>
      </c>
      <c r="I43" s="38">
        <v>3.6600000000000001E-3</v>
      </c>
      <c r="J43" s="38">
        <v>2.2499999999999998E-3</v>
      </c>
      <c r="K43" s="38">
        <v>2E-3</v>
      </c>
      <c r="L43" s="38">
        <v>2.5600000000000002E-3</v>
      </c>
      <c r="M43" s="38">
        <v>0</v>
      </c>
      <c r="O43" s="38">
        <f t="shared" si="40"/>
        <v>0</v>
      </c>
      <c r="P43" s="38">
        <f t="shared" si="38"/>
        <v>2.877E-2</v>
      </c>
      <c r="Q43" s="38">
        <f t="shared" si="39"/>
        <v>6.2159999999999993E-2</v>
      </c>
      <c r="R43" s="38">
        <f t="shared" si="41"/>
        <v>0</v>
      </c>
    </row>
    <row r="44" spans="1:18" x14ac:dyDescent="0.25">
      <c r="A44" t="s">
        <v>509</v>
      </c>
      <c r="B44" s="36">
        <v>0.21</v>
      </c>
      <c r="C44" s="30">
        <v>64</v>
      </c>
      <c r="D44" s="38">
        <v>1.9E-3</v>
      </c>
      <c r="F44" s="38">
        <v>0</v>
      </c>
      <c r="G44" s="38">
        <v>0.114</v>
      </c>
      <c r="H44" s="38">
        <v>0.246</v>
      </c>
      <c r="I44" s="38">
        <v>3.8300000000000001E-3</v>
      </c>
      <c r="J44" s="38">
        <v>2.4099999999999998E-3</v>
      </c>
      <c r="K44" s="38">
        <v>2E-3</v>
      </c>
      <c r="L44" s="38">
        <v>2.5600000000000002E-3</v>
      </c>
      <c r="M44" s="38">
        <v>0</v>
      </c>
      <c r="O44" s="38">
        <f t="shared" si="40"/>
        <v>0</v>
      </c>
      <c r="P44" s="38">
        <f t="shared" si="38"/>
        <v>2.3939999999999999E-2</v>
      </c>
      <c r="Q44" s="38">
        <f t="shared" si="39"/>
        <v>5.1659999999999998E-2</v>
      </c>
      <c r="R44" s="38">
        <f t="shared" si="41"/>
        <v>0</v>
      </c>
    </row>
    <row r="45" spans="1:18" x14ac:dyDescent="0.25">
      <c r="A45" t="s">
        <v>509</v>
      </c>
      <c r="B45" s="36">
        <v>0.21</v>
      </c>
      <c r="C45" s="30">
        <v>65</v>
      </c>
      <c r="D45" s="38">
        <v>1.6999999999999999E-3</v>
      </c>
      <c r="F45" s="38">
        <v>0</v>
      </c>
      <c r="G45" s="38">
        <v>0.14599999999999999</v>
      </c>
      <c r="H45" s="38">
        <v>0.316</v>
      </c>
      <c r="I45" s="38">
        <v>4.0000000000000001E-3</v>
      </c>
      <c r="J45" s="38">
        <v>2.5699999999999998E-3</v>
      </c>
      <c r="K45" s="38">
        <v>2E-3</v>
      </c>
      <c r="L45" s="38">
        <v>2.5600000000000002E-3</v>
      </c>
      <c r="M45" s="38">
        <v>0</v>
      </c>
      <c r="O45" s="38">
        <f t="shared" si="40"/>
        <v>0</v>
      </c>
      <c r="P45" s="38">
        <f t="shared" si="38"/>
        <v>3.0659999999999996E-2</v>
      </c>
      <c r="Q45" s="38">
        <f t="shared" si="39"/>
        <v>6.6360000000000002E-2</v>
      </c>
      <c r="R45" s="38">
        <f t="shared" si="41"/>
        <v>0</v>
      </c>
    </row>
    <row r="46" spans="1:18" x14ac:dyDescent="0.25">
      <c r="A46" t="s">
        <v>509</v>
      </c>
      <c r="B46" s="36">
        <v>0.21</v>
      </c>
      <c r="C46" s="30">
        <v>70</v>
      </c>
      <c r="D46" s="38">
        <v>6.9999999999999999E-4</v>
      </c>
      <c r="F46" s="38">
        <v>0</v>
      </c>
      <c r="G46" s="38">
        <v>0.128</v>
      </c>
      <c r="H46" s="38">
        <v>0.27800000000000002</v>
      </c>
      <c r="I46" s="38">
        <v>5.2399999999999999E-3</v>
      </c>
      <c r="J46" s="38">
        <v>3.6700000000000001E-3</v>
      </c>
      <c r="K46" s="38">
        <v>2E-3</v>
      </c>
      <c r="L46" s="38">
        <v>2.5600000000000002E-3</v>
      </c>
      <c r="M46" s="38">
        <v>0</v>
      </c>
      <c r="O46" s="38">
        <f t="shared" si="40"/>
        <v>0</v>
      </c>
      <c r="P46" s="38">
        <f t="shared" si="38"/>
        <v>2.6880000000000001E-2</v>
      </c>
      <c r="Q46" s="38">
        <f t="shared" si="39"/>
        <v>5.8380000000000001E-2</v>
      </c>
      <c r="R46" s="38">
        <f t="shared" si="41"/>
        <v>0</v>
      </c>
    </row>
    <row r="47" spans="1:18" x14ac:dyDescent="0.25">
      <c r="O47" s="38"/>
    </row>
    <row r="48" spans="1:18" x14ac:dyDescent="0.25">
      <c r="O48" s="38"/>
    </row>
    <row r="49" spans="1:18" ht="45" x14ac:dyDescent="0.25">
      <c r="D49" s="111" t="s">
        <v>497</v>
      </c>
      <c r="E49" s="111"/>
      <c r="F49" s="111" t="s">
        <v>498</v>
      </c>
      <c r="G49" s="111" t="s">
        <v>499</v>
      </c>
      <c r="H49" s="111" t="s">
        <v>499</v>
      </c>
      <c r="I49" s="111" t="s">
        <v>500</v>
      </c>
      <c r="J49" s="111" t="s">
        <v>500</v>
      </c>
      <c r="K49" s="111" t="s">
        <v>503</v>
      </c>
      <c r="L49" s="111" t="s">
        <v>507</v>
      </c>
      <c r="M49" s="38" t="s">
        <v>508</v>
      </c>
      <c r="O49" s="38"/>
    </row>
    <row r="50" spans="1:18" x14ac:dyDescent="0.25">
      <c r="D50" s="30">
        <v>5</v>
      </c>
      <c r="E50" s="30"/>
      <c r="F50" s="30">
        <v>5</v>
      </c>
      <c r="G50" s="30">
        <v>10</v>
      </c>
      <c r="H50" s="30">
        <v>25</v>
      </c>
      <c r="I50" s="30" t="s">
        <v>501</v>
      </c>
      <c r="J50" s="30" t="s">
        <v>502</v>
      </c>
      <c r="K50" s="30" t="s">
        <v>506</v>
      </c>
      <c r="L50" s="30" t="s">
        <v>506</v>
      </c>
      <c r="M50" s="30" t="s">
        <v>506</v>
      </c>
      <c r="N50" s="30"/>
      <c r="O50" s="38"/>
    </row>
    <row r="51" spans="1:18" x14ac:dyDescent="0.25">
      <c r="A51" s="38" t="s">
        <v>505</v>
      </c>
      <c r="B51" s="36">
        <v>1.4E-2</v>
      </c>
      <c r="C51" s="30">
        <v>20</v>
      </c>
      <c r="D51" s="38">
        <v>9.4999999999999998E-3</v>
      </c>
      <c r="F51" s="38">
        <v>4.9599999999999998E-2</v>
      </c>
      <c r="I51" s="38">
        <v>3.1E-4</v>
      </c>
      <c r="J51" s="38">
        <v>2.0000000000000001E-4</v>
      </c>
      <c r="K51" s="38">
        <v>4.2999999999999999E-4</v>
      </c>
      <c r="L51" s="38">
        <v>3.0000000000000001E-5</v>
      </c>
      <c r="M51" s="38">
        <v>1.4999999999999999E-4</v>
      </c>
      <c r="O51" s="38">
        <f>+$B51*F51</f>
        <v>6.9439999999999997E-4</v>
      </c>
      <c r="P51" s="38">
        <f t="shared" ref="P51:P69" si="42">+$B51*G51</f>
        <v>0</v>
      </c>
      <c r="Q51" s="38">
        <f t="shared" ref="Q51:Q69" si="43">+$B51*H51</f>
        <v>0</v>
      </c>
      <c r="R51" s="38">
        <f>+B51*M51</f>
        <v>2.0999999999999998E-6</v>
      </c>
    </row>
    <row r="52" spans="1:18" x14ac:dyDescent="0.25">
      <c r="A52" s="38" t="s">
        <v>505</v>
      </c>
      <c r="B52" s="36">
        <v>1.4E-2</v>
      </c>
      <c r="C52" s="30">
        <v>25</v>
      </c>
      <c r="D52" s="38">
        <v>8.6E-3</v>
      </c>
      <c r="F52" s="38">
        <v>4.4900000000000002E-2</v>
      </c>
      <c r="I52" s="38">
        <v>4.0000000000000002E-4</v>
      </c>
      <c r="J52" s="38">
        <v>2.3000000000000001E-4</v>
      </c>
      <c r="K52" s="38">
        <v>8.4999999999999995E-4</v>
      </c>
      <c r="L52" s="38">
        <v>6.9999999999999994E-5</v>
      </c>
      <c r="M52" s="38">
        <v>1.4999999999999999E-4</v>
      </c>
      <c r="O52" s="38">
        <f t="shared" ref="O52:O69" si="44">+$B52*F52</f>
        <v>6.286000000000001E-4</v>
      </c>
      <c r="P52" s="38">
        <f t="shared" si="42"/>
        <v>0</v>
      </c>
      <c r="Q52" s="38">
        <f t="shared" si="43"/>
        <v>0</v>
      </c>
      <c r="R52" s="38">
        <f t="shared" ref="R52:R69" si="45">+B52*M52</f>
        <v>2.0999999999999998E-6</v>
      </c>
    </row>
    <row r="53" spans="1:18" x14ac:dyDescent="0.25">
      <c r="A53" s="38" t="s">
        <v>505</v>
      </c>
      <c r="B53" s="36">
        <v>1.4E-2</v>
      </c>
      <c r="C53" s="30">
        <v>30</v>
      </c>
      <c r="D53" s="38">
        <v>7.7000000000000002E-3</v>
      </c>
      <c r="F53" s="38">
        <v>4.0500000000000001E-2</v>
      </c>
      <c r="I53" s="38">
        <v>4.8999999999999998E-4</v>
      </c>
      <c r="J53" s="38">
        <v>2.5000000000000001E-4</v>
      </c>
      <c r="K53" s="38">
        <v>1.3600000000000001E-3</v>
      </c>
      <c r="L53" s="38">
        <v>1E-4</v>
      </c>
      <c r="M53" s="38">
        <v>1.4999999999999999E-4</v>
      </c>
      <c r="O53" s="38">
        <f t="shared" si="44"/>
        <v>5.6700000000000001E-4</v>
      </c>
      <c r="P53" s="38">
        <f t="shared" si="42"/>
        <v>0</v>
      </c>
      <c r="Q53" s="38">
        <f t="shared" si="43"/>
        <v>0</v>
      </c>
      <c r="R53" s="38">
        <f t="shared" si="45"/>
        <v>2.0999999999999998E-6</v>
      </c>
    </row>
    <row r="54" spans="1:18" x14ac:dyDescent="0.25">
      <c r="A54" s="38" t="s">
        <v>505</v>
      </c>
      <c r="B54" s="36">
        <v>1.4E-2</v>
      </c>
      <c r="C54" s="30">
        <v>35</v>
      </c>
      <c r="D54" s="38">
        <v>6.7999999999999996E-3</v>
      </c>
      <c r="F54" s="38">
        <v>3.56E-2</v>
      </c>
      <c r="I54" s="38">
        <v>5.6999999999999998E-4</v>
      </c>
      <c r="J54" s="38">
        <v>3.5E-4</v>
      </c>
      <c r="K54" s="38">
        <v>2.0400000000000001E-3</v>
      </c>
      <c r="L54" s="38">
        <v>1.2E-4</v>
      </c>
      <c r="M54" s="38">
        <v>2.9E-4</v>
      </c>
      <c r="O54" s="38">
        <f t="shared" si="44"/>
        <v>4.9839999999999997E-4</v>
      </c>
      <c r="P54" s="38">
        <f t="shared" si="42"/>
        <v>0</v>
      </c>
      <c r="Q54" s="38">
        <f t="shared" si="43"/>
        <v>0</v>
      </c>
      <c r="R54" s="38">
        <f t="shared" si="45"/>
        <v>4.0600000000000001E-6</v>
      </c>
    </row>
    <row r="55" spans="1:18" x14ac:dyDescent="0.25">
      <c r="A55" s="38" t="s">
        <v>505</v>
      </c>
      <c r="B55" s="36">
        <v>1.4E-2</v>
      </c>
      <c r="C55" s="30">
        <v>40</v>
      </c>
      <c r="D55" s="38">
        <v>5.8999999999999999E-3</v>
      </c>
      <c r="F55" s="38">
        <v>3.1099999999999999E-2</v>
      </c>
      <c r="I55" s="38">
        <v>7.5000000000000002E-4</v>
      </c>
      <c r="J55" s="38">
        <v>5.0000000000000001E-4</v>
      </c>
      <c r="K55" s="38">
        <v>3.15E-3</v>
      </c>
      <c r="L55" s="38">
        <v>1.2999999999999999E-4</v>
      </c>
      <c r="M55" s="38">
        <v>2.9E-4</v>
      </c>
      <c r="O55" s="38">
        <f t="shared" si="44"/>
        <v>4.3540000000000001E-4</v>
      </c>
      <c r="P55" s="38">
        <f t="shared" si="42"/>
        <v>0</v>
      </c>
      <c r="Q55" s="38">
        <f t="shared" si="43"/>
        <v>0</v>
      </c>
      <c r="R55" s="38">
        <f t="shared" si="45"/>
        <v>4.0600000000000001E-6</v>
      </c>
    </row>
    <row r="56" spans="1:18" x14ac:dyDescent="0.25">
      <c r="A56" s="38" t="s">
        <v>505</v>
      </c>
      <c r="B56" s="36">
        <v>1.4E-2</v>
      </c>
      <c r="C56" s="30">
        <v>45</v>
      </c>
      <c r="D56" s="38">
        <v>5.0000000000000001E-3</v>
      </c>
      <c r="F56" s="38">
        <v>0</v>
      </c>
      <c r="I56" s="38">
        <v>1.06E-3</v>
      </c>
      <c r="J56" s="38">
        <v>7.1000000000000002E-4</v>
      </c>
      <c r="K56" s="38">
        <v>4.6800000000000001E-3</v>
      </c>
      <c r="L56" s="38">
        <v>1.3999999999999999E-4</v>
      </c>
      <c r="M56" s="38">
        <v>4.4000000000000002E-4</v>
      </c>
      <c r="O56" s="38">
        <f t="shared" si="44"/>
        <v>0</v>
      </c>
      <c r="P56" s="38">
        <f t="shared" si="42"/>
        <v>0</v>
      </c>
      <c r="Q56" s="38">
        <f t="shared" si="43"/>
        <v>0</v>
      </c>
      <c r="R56" s="38">
        <f t="shared" si="45"/>
        <v>6.1600000000000003E-6</v>
      </c>
    </row>
    <row r="57" spans="1:18" x14ac:dyDescent="0.25">
      <c r="A57" s="38" t="s">
        <v>505</v>
      </c>
      <c r="B57" s="36">
        <v>1.4E-2</v>
      </c>
      <c r="C57" s="30">
        <v>50</v>
      </c>
      <c r="D57" s="38">
        <v>4.1999999999999997E-3</v>
      </c>
      <c r="F57" s="38">
        <v>0</v>
      </c>
      <c r="G57" s="38">
        <v>1.0999999999999999E-2</v>
      </c>
      <c r="H57" s="38">
        <v>3.1E-2</v>
      </c>
      <c r="I57" s="38">
        <v>1.5499999999999999E-3</v>
      </c>
      <c r="J57" s="38">
        <v>1E-3</v>
      </c>
      <c r="K57" s="38">
        <v>6.2100000000000002E-3</v>
      </c>
      <c r="L57" s="38">
        <v>1.4999999999999999E-4</v>
      </c>
      <c r="M57" s="38">
        <v>4.4000000000000002E-4</v>
      </c>
      <c r="O57" s="38">
        <f t="shared" si="44"/>
        <v>0</v>
      </c>
      <c r="P57" s="38">
        <f t="shared" si="42"/>
        <v>1.54E-4</v>
      </c>
      <c r="Q57" s="38">
        <f t="shared" si="43"/>
        <v>4.3400000000000003E-4</v>
      </c>
      <c r="R57" s="38">
        <f t="shared" si="45"/>
        <v>6.1600000000000003E-6</v>
      </c>
    </row>
    <row r="58" spans="1:18" x14ac:dyDescent="0.25">
      <c r="A58" s="38" t="s">
        <v>505</v>
      </c>
      <c r="B58" s="36">
        <v>1.4E-2</v>
      </c>
      <c r="C58" s="30">
        <v>55</v>
      </c>
      <c r="D58" s="38">
        <v>3.3E-3</v>
      </c>
      <c r="F58" s="38">
        <v>0</v>
      </c>
      <c r="G58" s="38">
        <v>5.1999999999999998E-2</v>
      </c>
      <c r="H58" s="38">
        <v>0.14099999999999999</v>
      </c>
      <c r="I58" s="38">
        <v>2.2799999999999999E-3</v>
      </c>
      <c r="J58" s="38">
        <v>1.3799999999999999E-3</v>
      </c>
      <c r="K58" s="38">
        <v>7.9100000000000004E-3</v>
      </c>
      <c r="L58" s="38">
        <v>1.6000000000000001E-4</v>
      </c>
      <c r="M58" s="38">
        <v>5.8E-4</v>
      </c>
      <c r="O58" s="38">
        <f t="shared" si="44"/>
        <v>0</v>
      </c>
      <c r="P58" s="38">
        <f t="shared" si="42"/>
        <v>7.2800000000000002E-4</v>
      </c>
      <c r="Q58" s="38">
        <f t="shared" si="43"/>
        <v>1.9740000000000001E-3</v>
      </c>
      <c r="R58" s="38">
        <f t="shared" si="45"/>
        <v>8.1200000000000002E-6</v>
      </c>
    </row>
    <row r="59" spans="1:18" x14ac:dyDescent="0.25">
      <c r="A59" s="38" t="s">
        <v>505</v>
      </c>
      <c r="B59" s="36">
        <v>1.4E-2</v>
      </c>
      <c r="C59" s="30">
        <v>56</v>
      </c>
      <c r="D59" s="38">
        <v>3.0999999999999999E-3</v>
      </c>
      <c r="F59" s="38">
        <v>0</v>
      </c>
      <c r="G59" s="38">
        <v>3.6999999999999998E-2</v>
      </c>
      <c r="H59" s="38">
        <v>0.1</v>
      </c>
      <c r="I59" s="38">
        <v>2.49E-3</v>
      </c>
      <c r="J59" s="38">
        <v>1.48E-3</v>
      </c>
      <c r="K59" s="38">
        <v>8.1600000000000006E-3</v>
      </c>
      <c r="L59" s="38">
        <v>1.6000000000000001E-4</v>
      </c>
      <c r="M59" s="38">
        <v>5.8E-4</v>
      </c>
      <c r="O59" s="38">
        <f t="shared" si="44"/>
        <v>0</v>
      </c>
      <c r="P59" s="38">
        <f t="shared" si="42"/>
        <v>5.1800000000000001E-4</v>
      </c>
      <c r="Q59" s="38">
        <f t="shared" si="43"/>
        <v>1.4000000000000002E-3</v>
      </c>
      <c r="R59" s="38">
        <f t="shared" si="45"/>
        <v>8.1200000000000002E-6</v>
      </c>
    </row>
    <row r="60" spans="1:18" x14ac:dyDescent="0.25">
      <c r="A60" s="38" t="s">
        <v>505</v>
      </c>
      <c r="B60" s="36">
        <v>1.4E-2</v>
      </c>
      <c r="C60" s="30">
        <v>57</v>
      </c>
      <c r="D60" s="38">
        <v>2.8999999999999998E-3</v>
      </c>
      <c r="F60" s="38">
        <v>0</v>
      </c>
      <c r="G60" s="38">
        <v>3.5000000000000003E-2</v>
      </c>
      <c r="H60" s="38">
        <v>9.4E-2</v>
      </c>
      <c r="I60" s="38">
        <v>2.65E-3</v>
      </c>
      <c r="J60" s="38">
        <v>1.57E-3</v>
      </c>
      <c r="K60" s="38">
        <v>8.5000000000000006E-3</v>
      </c>
      <c r="L60" s="38">
        <v>1.6000000000000001E-4</v>
      </c>
      <c r="M60" s="38">
        <v>5.8E-4</v>
      </c>
      <c r="O60" s="38">
        <f t="shared" si="44"/>
        <v>0</v>
      </c>
      <c r="P60" s="38">
        <f t="shared" si="42"/>
        <v>4.9000000000000009E-4</v>
      </c>
      <c r="Q60" s="38">
        <f t="shared" si="43"/>
        <v>1.3160000000000001E-3</v>
      </c>
      <c r="R60" s="38">
        <f t="shared" si="45"/>
        <v>8.1200000000000002E-6</v>
      </c>
    </row>
    <row r="61" spans="1:18" x14ac:dyDescent="0.25">
      <c r="A61" s="38" t="s">
        <v>505</v>
      </c>
      <c r="B61" s="36">
        <v>1.4E-2</v>
      </c>
      <c r="C61" s="30">
        <v>58</v>
      </c>
      <c r="D61" s="38">
        <v>2.7000000000000001E-3</v>
      </c>
      <c r="F61" s="38">
        <v>0</v>
      </c>
      <c r="G61" s="38">
        <v>4.5999999999999999E-2</v>
      </c>
      <c r="H61" s="38">
        <v>0.125</v>
      </c>
      <c r="I61" s="38">
        <v>2.8E-3</v>
      </c>
      <c r="J61" s="38">
        <v>1.66E-3</v>
      </c>
      <c r="K61" s="38">
        <v>8.6700000000000006E-3</v>
      </c>
      <c r="L61" s="38">
        <v>1.6000000000000001E-4</v>
      </c>
      <c r="M61" s="38">
        <v>5.8E-4</v>
      </c>
      <c r="O61" s="38">
        <f t="shared" si="44"/>
        <v>0</v>
      </c>
      <c r="P61" s="38">
        <f t="shared" si="42"/>
        <v>6.4400000000000004E-4</v>
      </c>
      <c r="Q61" s="38">
        <f t="shared" si="43"/>
        <v>1.75E-3</v>
      </c>
      <c r="R61" s="38">
        <f t="shared" si="45"/>
        <v>8.1200000000000002E-6</v>
      </c>
    </row>
    <row r="62" spans="1:18" x14ac:dyDescent="0.25">
      <c r="A62" s="38" t="s">
        <v>505</v>
      </c>
      <c r="B62" s="36">
        <v>1.4E-2</v>
      </c>
      <c r="C62" s="30">
        <v>59</v>
      </c>
      <c r="D62" s="38">
        <v>2.5999999999999999E-3</v>
      </c>
      <c r="F62" s="38">
        <v>0</v>
      </c>
      <c r="G62" s="38">
        <v>5.2999999999999999E-2</v>
      </c>
      <c r="H62" s="38">
        <v>0.14599999999999999</v>
      </c>
      <c r="I62" s="38">
        <v>2.9399999999999999E-3</v>
      </c>
      <c r="J62" s="38">
        <v>1.74E-3</v>
      </c>
      <c r="K62" s="38">
        <v>8.9300000000000004E-3</v>
      </c>
      <c r="L62" s="38">
        <v>1.7000000000000001E-4</v>
      </c>
      <c r="M62" s="38">
        <v>5.8E-4</v>
      </c>
      <c r="O62" s="38">
        <f t="shared" si="44"/>
        <v>0</v>
      </c>
      <c r="P62" s="38">
        <f t="shared" si="42"/>
        <v>7.4200000000000004E-4</v>
      </c>
      <c r="Q62" s="38">
        <f t="shared" si="43"/>
        <v>2.0439999999999998E-3</v>
      </c>
      <c r="R62" s="38">
        <f t="shared" si="45"/>
        <v>8.1200000000000002E-6</v>
      </c>
    </row>
    <row r="63" spans="1:18" x14ac:dyDescent="0.25">
      <c r="A63" s="38" t="s">
        <v>505</v>
      </c>
      <c r="B63" s="36">
        <v>1.4E-2</v>
      </c>
      <c r="C63" s="30">
        <v>60</v>
      </c>
      <c r="D63" s="38">
        <v>2.3999999999999998E-3</v>
      </c>
      <c r="F63" s="38">
        <v>0</v>
      </c>
      <c r="G63" s="38">
        <v>7.0000000000000007E-2</v>
      </c>
      <c r="H63" s="38">
        <v>0.191</v>
      </c>
      <c r="I63" s="38">
        <v>3.0799999999999998E-3</v>
      </c>
      <c r="J63" s="38">
        <v>1.82E-3</v>
      </c>
      <c r="K63" s="38">
        <v>9.1800000000000007E-3</v>
      </c>
      <c r="L63" s="38">
        <v>1.7000000000000001E-4</v>
      </c>
      <c r="M63" s="38">
        <v>5.8E-4</v>
      </c>
      <c r="O63" s="38">
        <f t="shared" si="44"/>
        <v>0</v>
      </c>
      <c r="P63" s="38">
        <f t="shared" si="42"/>
        <v>9.8000000000000019E-4</v>
      </c>
      <c r="Q63" s="38">
        <f t="shared" si="43"/>
        <v>2.6740000000000002E-3</v>
      </c>
      <c r="R63" s="38">
        <f t="shared" si="45"/>
        <v>8.1200000000000002E-6</v>
      </c>
    </row>
    <row r="64" spans="1:18" x14ac:dyDescent="0.25">
      <c r="A64" s="38" t="s">
        <v>505</v>
      </c>
      <c r="B64" s="36">
        <v>1.4E-2</v>
      </c>
      <c r="C64" s="30">
        <v>61</v>
      </c>
      <c r="D64" s="38">
        <v>2.2000000000000001E-3</v>
      </c>
      <c r="F64" s="38">
        <v>0</v>
      </c>
      <c r="G64" s="38">
        <v>7.0999999999999994E-2</v>
      </c>
      <c r="H64" s="38">
        <v>0.19500000000000001</v>
      </c>
      <c r="I64" s="38">
        <v>3.2799999999999999E-3</v>
      </c>
      <c r="J64" s="38">
        <v>1.9599999999999999E-3</v>
      </c>
      <c r="K64" s="38">
        <v>9.3500000000000007E-3</v>
      </c>
      <c r="L64" s="38">
        <v>1.7000000000000001E-4</v>
      </c>
      <c r="M64" s="38">
        <v>5.8E-4</v>
      </c>
      <c r="O64" s="38">
        <f t="shared" si="44"/>
        <v>0</v>
      </c>
      <c r="P64" s="38">
        <f t="shared" si="42"/>
        <v>9.9399999999999987E-4</v>
      </c>
      <c r="Q64" s="38">
        <f t="shared" si="43"/>
        <v>2.7300000000000002E-3</v>
      </c>
      <c r="R64" s="38">
        <f t="shared" si="45"/>
        <v>8.1200000000000002E-6</v>
      </c>
    </row>
    <row r="65" spans="1:18" x14ac:dyDescent="0.25">
      <c r="A65" s="38" t="s">
        <v>505</v>
      </c>
      <c r="B65" s="36">
        <v>1.4E-2</v>
      </c>
      <c r="C65" s="30">
        <v>62</v>
      </c>
      <c r="D65" s="38">
        <v>2.0999999999999999E-3</v>
      </c>
      <c r="F65" s="38">
        <v>0</v>
      </c>
      <c r="G65" s="38">
        <v>0.13900000000000001</v>
      </c>
      <c r="H65" s="38">
        <v>0.378</v>
      </c>
      <c r="I65" s="38">
        <v>3.47E-3</v>
      </c>
      <c r="J65" s="38">
        <v>2.0799999999999998E-3</v>
      </c>
      <c r="K65" s="38">
        <v>9.5200000000000007E-3</v>
      </c>
      <c r="L65" s="38">
        <v>1.7000000000000001E-4</v>
      </c>
      <c r="M65" s="38">
        <v>5.8E-4</v>
      </c>
      <c r="O65" s="38">
        <f t="shared" si="44"/>
        <v>0</v>
      </c>
      <c r="P65" s="38">
        <f t="shared" si="42"/>
        <v>1.9460000000000002E-3</v>
      </c>
      <c r="Q65" s="38">
        <f t="shared" si="43"/>
        <v>5.2919999999999998E-3</v>
      </c>
      <c r="R65" s="38">
        <f t="shared" si="45"/>
        <v>8.1200000000000002E-6</v>
      </c>
    </row>
    <row r="66" spans="1:18" x14ac:dyDescent="0.25">
      <c r="A66" s="38" t="s">
        <v>505</v>
      </c>
      <c r="B66" s="36">
        <v>1.4E-2</v>
      </c>
      <c r="C66" s="30">
        <v>63</v>
      </c>
      <c r="D66" s="38">
        <v>1.8E-3</v>
      </c>
      <c r="F66" s="38">
        <v>0</v>
      </c>
      <c r="G66" s="38">
        <v>0.114</v>
      </c>
      <c r="H66" s="38">
        <v>0.312</v>
      </c>
      <c r="I66" s="38">
        <v>3.6600000000000001E-3</v>
      </c>
      <c r="J66" s="38">
        <v>2.2499999999999998E-3</v>
      </c>
      <c r="K66" s="38">
        <v>9.6900000000000007E-3</v>
      </c>
      <c r="L66" s="38">
        <v>1.7000000000000001E-4</v>
      </c>
      <c r="M66" s="38">
        <v>5.8E-4</v>
      </c>
      <c r="O66" s="38">
        <f t="shared" si="44"/>
        <v>0</v>
      </c>
      <c r="P66" s="38">
        <f t="shared" si="42"/>
        <v>1.5960000000000002E-3</v>
      </c>
      <c r="Q66" s="38">
        <f t="shared" si="43"/>
        <v>4.3680000000000004E-3</v>
      </c>
      <c r="R66" s="38">
        <f t="shared" si="45"/>
        <v>8.1200000000000002E-6</v>
      </c>
    </row>
    <row r="67" spans="1:18" x14ac:dyDescent="0.25">
      <c r="A67" s="38" t="s">
        <v>505</v>
      </c>
      <c r="B67" s="36">
        <v>1.4E-2</v>
      </c>
      <c r="C67" s="30">
        <v>64</v>
      </c>
      <c r="D67" s="38">
        <v>1.6999999999999999E-3</v>
      </c>
      <c r="F67" s="38">
        <v>0</v>
      </c>
      <c r="G67" s="38">
        <v>8.6999999999999994E-2</v>
      </c>
      <c r="H67" s="38">
        <v>0.23699999999999999</v>
      </c>
      <c r="I67" s="38">
        <v>3.8300000000000001E-3</v>
      </c>
      <c r="J67" s="38">
        <v>2.4099999999999998E-3</v>
      </c>
      <c r="K67" s="38">
        <v>9.8600000000000007E-3</v>
      </c>
      <c r="L67" s="38">
        <v>1.8000000000000001E-4</v>
      </c>
      <c r="M67" s="38">
        <v>5.8E-4</v>
      </c>
      <c r="O67" s="38">
        <f t="shared" si="44"/>
        <v>0</v>
      </c>
      <c r="P67" s="38">
        <f t="shared" si="42"/>
        <v>1.2179999999999999E-3</v>
      </c>
      <c r="Q67" s="38">
        <f t="shared" si="43"/>
        <v>3.3179999999999998E-3</v>
      </c>
      <c r="R67" s="38">
        <f t="shared" si="45"/>
        <v>8.1200000000000002E-6</v>
      </c>
    </row>
    <row r="68" spans="1:18" x14ac:dyDescent="0.25">
      <c r="A68" s="38" t="s">
        <v>505</v>
      </c>
      <c r="B68" s="36">
        <v>1.4E-2</v>
      </c>
      <c r="C68" s="30">
        <v>65</v>
      </c>
      <c r="D68" s="38">
        <v>1.5E-3</v>
      </c>
      <c r="F68" s="38">
        <v>0</v>
      </c>
      <c r="G68" s="38">
        <v>0.153</v>
      </c>
      <c r="H68" s="38">
        <v>0.41599999999999998</v>
      </c>
      <c r="I68" s="38">
        <v>4.0000000000000001E-3</v>
      </c>
      <c r="J68" s="38">
        <v>2.5699999999999998E-3</v>
      </c>
      <c r="K68" s="38">
        <v>1.0030000000000001E-2</v>
      </c>
      <c r="L68" s="38">
        <v>1.8000000000000001E-4</v>
      </c>
      <c r="M68" s="38">
        <v>5.8E-4</v>
      </c>
      <c r="O68" s="38">
        <f t="shared" si="44"/>
        <v>0</v>
      </c>
      <c r="P68" s="38">
        <f t="shared" si="42"/>
        <v>2.1419999999999998E-3</v>
      </c>
      <c r="Q68" s="38">
        <f t="shared" si="43"/>
        <v>5.8240000000000002E-3</v>
      </c>
      <c r="R68" s="38">
        <f t="shared" si="45"/>
        <v>8.1200000000000002E-6</v>
      </c>
    </row>
    <row r="69" spans="1:18" x14ac:dyDescent="0.25">
      <c r="A69" s="38" t="s">
        <v>505</v>
      </c>
      <c r="B69" s="36">
        <v>1.4E-2</v>
      </c>
      <c r="C69" s="30">
        <v>70</v>
      </c>
      <c r="D69" s="38">
        <v>5.9999999999999995E-4</v>
      </c>
      <c r="F69" s="38">
        <v>0</v>
      </c>
      <c r="G69" s="38">
        <v>0.16300000000000001</v>
      </c>
      <c r="H69" s="38">
        <v>0.44400000000000001</v>
      </c>
      <c r="I69" s="38">
        <v>5.2399999999999999E-3</v>
      </c>
      <c r="J69" s="38">
        <v>3.6700000000000001E-3</v>
      </c>
      <c r="K69" s="38">
        <v>1.0030000000000001E-2</v>
      </c>
      <c r="L69" s="38">
        <v>1.9000000000000001E-4</v>
      </c>
      <c r="M69" s="38">
        <v>5.8E-4</v>
      </c>
      <c r="O69" s="38">
        <f t="shared" si="44"/>
        <v>0</v>
      </c>
      <c r="P69" s="38">
        <f t="shared" si="42"/>
        <v>2.2820000000000002E-3</v>
      </c>
      <c r="Q69" s="38">
        <f t="shared" si="43"/>
        <v>6.2160000000000002E-3</v>
      </c>
      <c r="R69" s="38">
        <f t="shared" si="45"/>
        <v>8.1200000000000002E-6</v>
      </c>
    </row>
    <row r="71" spans="1:18" x14ac:dyDescent="0.25">
      <c r="C71" s="30" t="s">
        <v>309</v>
      </c>
      <c r="E71" s="38" t="s">
        <v>311</v>
      </c>
      <c r="F71" s="38" t="s">
        <v>513</v>
      </c>
      <c r="G71" s="38" t="s">
        <v>514</v>
      </c>
      <c r="H71" s="38" t="s">
        <v>515</v>
      </c>
    </row>
    <row r="72" spans="1:18" x14ac:dyDescent="0.25">
      <c r="A72" s="38" t="s">
        <v>486</v>
      </c>
      <c r="B72" s="36">
        <v>8.9999999999999993E-3</v>
      </c>
      <c r="C72" s="30">
        <v>0</v>
      </c>
      <c r="D72" s="38">
        <v>1.29E-2</v>
      </c>
      <c r="E72" s="30">
        <v>20</v>
      </c>
      <c r="F72" s="38">
        <v>9.2999999999999992E-3</v>
      </c>
      <c r="I72" s="38">
        <v>3.1E-4</v>
      </c>
      <c r="J72" s="38">
        <v>2.0000000000000001E-4</v>
      </c>
      <c r="K72" s="38">
        <v>1.3999999999999999E-4</v>
      </c>
      <c r="L72" s="38">
        <v>3.0000000000000001E-5</v>
      </c>
      <c r="M72" s="38">
        <v>2.5999999999999998E-4</v>
      </c>
      <c r="O72" s="38">
        <f>+$B72*F72</f>
        <v>8.3699999999999988E-5</v>
      </c>
      <c r="P72" s="38">
        <f t="shared" ref="P72:P90" si="46">+$B72*G72</f>
        <v>0</v>
      </c>
      <c r="Q72" s="38">
        <f t="shared" ref="Q72:Q90" si="47">+$B72*H72</f>
        <v>0</v>
      </c>
      <c r="R72" s="38">
        <f>+B72*M72</f>
        <v>2.3399999999999996E-6</v>
      </c>
    </row>
    <row r="73" spans="1:18" x14ac:dyDescent="0.25">
      <c r="A73" s="38" t="s">
        <v>486</v>
      </c>
      <c r="B73" s="36">
        <v>8.9999999999999993E-3</v>
      </c>
      <c r="C73" s="30">
        <v>1</v>
      </c>
      <c r="D73" s="38">
        <v>1.24E-2</v>
      </c>
      <c r="E73" s="30">
        <v>25</v>
      </c>
      <c r="F73" s="38">
        <v>9.2999999999999992E-3</v>
      </c>
      <c r="I73" s="38">
        <v>4.0000000000000002E-4</v>
      </c>
      <c r="J73" s="38">
        <v>2.3000000000000001E-4</v>
      </c>
      <c r="K73" s="38">
        <v>1.3999999999999999E-4</v>
      </c>
      <c r="L73" s="38">
        <v>6.9999999999999994E-5</v>
      </c>
      <c r="M73" s="38">
        <v>5.8E-4</v>
      </c>
      <c r="O73" s="38">
        <f t="shared" ref="O73:O90" si="48">+$B73*F73</f>
        <v>8.3699999999999988E-5</v>
      </c>
      <c r="P73" s="38">
        <f t="shared" si="46"/>
        <v>0</v>
      </c>
      <c r="Q73" s="38">
        <f t="shared" si="47"/>
        <v>0</v>
      </c>
      <c r="R73" s="38">
        <f t="shared" ref="R73:R90" si="49">+B73*M73</f>
        <v>5.22E-6</v>
      </c>
    </row>
    <row r="74" spans="1:18" x14ac:dyDescent="0.25">
      <c r="A74" s="38" t="s">
        <v>486</v>
      </c>
      <c r="B74" s="36">
        <v>8.9999999999999993E-3</v>
      </c>
      <c r="C74" s="30">
        <v>2</v>
      </c>
      <c r="D74" s="38">
        <v>1.21E-2</v>
      </c>
      <c r="E74" s="30">
        <v>30</v>
      </c>
      <c r="F74" s="38">
        <v>9.2999999999999992E-3</v>
      </c>
      <c r="I74" s="38">
        <v>4.8999999999999998E-4</v>
      </c>
      <c r="J74" s="38">
        <v>2.5000000000000001E-4</v>
      </c>
      <c r="K74" s="38">
        <v>1.3999999999999999E-4</v>
      </c>
      <c r="L74" s="38">
        <v>1E-4</v>
      </c>
      <c r="M74" s="38">
        <v>1.14E-3</v>
      </c>
      <c r="O74" s="38">
        <f t="shared" si="48"/>
        <v>8.3699999999999988E-5</v>
      </c>
      <c r="P74" s="38">
        <f t="shared" si="46"/>
        <v>0</v>
      </c>
      <c r="Q74" s="38">
        <f t="shared" si="47"/>
        <v>0</v>
      </c>
      <c r="R74" s="38">
        <f t="shared" si="49"/>
        <v>1.0259999999999998E-5</v>
      </c>
    </row>
    <row r="75" spans="1:18" x14ac:dyDescent="0.25">
      <c r="A75" s="38" t="s">
        <v>486</v>
      </c>
      <c r="B75" s="36">
        <v>8.9999999999999993E-3</v>
      </c>
      <c r="C75" s="30">
        <v>3</v>
      </c>
      <c r="D75" s="38">
        <v>1.1599999999999999E-2</v>
      </c>
      <c r="E75" s="30">
        <v>35</v>
      </c>
      <c r="F75" s="38">
        <v>9.2999999999999992E-3</v>
      </c>
      <c r="I75" s="38">
        <v>5.6999999999999998E-4</v>
      </c>
      <c r="J75" s="38">
        <v>3.5E-4</v>
      </c>
      <c r="K75" s="38">
        <v>1.3999999999999999E-4</v>
      </c>
      <c r="L75" s="38">
        <v>1.2E-4</v>
      </c>
      <c r="M75" s="38">
        <v>2.0400000000000001E-3</v>
      </c>
      <c r="O75" s="38">
        <f t="shared" si="48"/>
        <v>8.3699999999999988E-5</v>
      </c>
      <c r="P75" s="38">
        <f t="shared" si="46"/>
        <v>0</v>
      </c>
      <c r="Q75" s="38">
        <f t="shared" si="47"/>
        <v>0</v>
      </c>
      <c r="R75" s="38">
        <f t="shared" si="49"/>
        <v>1.836E-5</v>
      </c>
    </row>
    <row r="76" spans="1:18" x14ac:dyDescent="0.25">
      <c r="A76" s="38" t="s">
        <v>486</v>
      </c>
      <c r="B76" s="36">
        <v>8.9999999999999993E-3</v>
      </c>
      <c r="C76" s="30">
        <v>4</v>
      </c>
      <c r="D76" s="38">
        <v>1.1299999999999999E-2</v>
      </c>
      <c r="E76" s="30">
        <v>40</v>
      </c>
      <c r="F76" s="38">
        <v>9.2999999999999992E-3</v>
      </c>
      <c r="I76" s="38">
        <v>7.5000000000000002E-4</v>
      </c>
      <c r="J76" s="38">
        <v>5.0000000000000001E-4</v>
      </c>
      <c r="K76" s="38">
        <v>1.3999999999999999E-4</v>
      </c>
      <c r="L76" s="38">
        <v>1.2999999999999999E-4</v>
      </c>
      <c r="M76" s="38">
        <v>3.3700000000000002E-3</v>
      </c>
      <c r="O76" s="38">
        <f t="shared" si="48"/>
        <v>8.3699999999999988E-5</v>
      </c>
      <c r="P76" s="38">
        <f t="shared" si="46"/>
        <v>0</v>
      </c>
      <c r="Q76" s="38">
        <f t="shared" si="47"/>
        <v>0</v>
      </c>
      <c r="R76" s="38">
        <f t="shared" si="49"/>
        <v>3.0329999999999999E-5</v>
      </c>
    </row>
    <row r="77" spans="1:18" x14ac:dyDescent="0.25">
      <c r="A77" s="38" t="s">
        <v>486</v>
      </c>
      <c r="B77" s="36">
        <v>8.9999999999999993E-3</v>
      </c>
      <c r="C77" s="30">
        <v>5</v>
      </c>
      <c r="D77" s="38">
        <v>4.0000000000000001E-3</v>
      </c>
      <c r="E77" s="30">
        <v>45</v>
      </c>
      <c r="F77" s="38">
        <v>0</v>
      </c>
      <c r="I77" s="38">
        <v>1.06E-3</v>
      </c>
      <c r="J77" s="38">
        <v>7.1000000000000002E-4</v>
      </c>
      <c r="K77" s="38">
        <v>2.7999999999999998E-4</v>
      </c>
      <c r="L77" s="38">
        <v>1.3999999999999999E-4</v>
      </c>
      <c r="M77" s="38">
        <v>5.2700000000000004E-3</v>
      </c>
      <c r="O77" s="38">
        <f t="shared" si="48"/>
        <v>0</v>
      </c>
      <c r="P77" s="38">
        <f t="shared" si="46"/>
        <v>0</v>
      </c>
      <c r="Q77" s="38">
        <f t="shared" si="47"/>
        <v>0</v>
      </c>
      <c r="R77" s="38">
        <f t="shared" si="49"/>
        <v>4.7429999999999998E-5</v>
      </c>
    </row>
    <row r="78" spans="1:18" x14ac:dyDescent="0.25">
      <c r="A78" s="38" t="s">
        <v>486</v>
      </c>
      <c r="B78" s="36">
        <v>8.9999999999999993E-3</v>
      </c>
      <c r="C78" s="30">
        <v>6</v>
      </c>
      <c r="D78" s="38">
        <v>3.8E-3</v>
      </c>
      <c r="E78" s="30">
        <v>50</v>
      </c>
      <c r="F78" s="38">
        <v>0</v>
      </c>
      <c r="G78" s="38">
        <v>0.05</v>
      </c>
      <c r="H78" s="38">
        <v>0.14899999999999999</v>
      </c>
      <c r="I78" s="38">
        <v>1.5499999999999999E-3</v>
      </c>
      <c r="J78" s="38">
        <v>1E-3</v>
      </c>
      <c r="K78" s="38">
        <v>2.7999999999999998E-4</v>
      </c>
      <c r="L78" s="38">
        <v>1.4999999999999999E-4</v>
      </c>
      <c r="M78" s="38">
        <v>2.0230000000000001E-2</v>
      </c>
      <c r="O78" s="38">
        <f t="shared" si="48"/>
        <v>0</v>
      </c>
      <c r="P78" s="38">
        <f t="shared" si="46"/>
        <v>4.4999999999999999E-4</v>
      </c>
      <c r="Q78" s="38">
        <f t="shared" si="47"/>
        <v>1.3409999999999997E-3</v>
      </c>
      <c r="R78" s="38">
        <f t="shared" si="49"/>
        <v>1.8207E-4</v>
      </c>
    </row>
    <row r="79" spans="1:18" x14ac:dyDescent="0.25">
      <c r="A79" s="38" t="s">
        <v>486</v>
      </c>
      <c r="B79" s="36">
        <v>8.9999999999999993E-3</v>
      </c>
      <c r="C79" s="30">
        <v>7</v>
      </c>
      <c r="D79" s="38">
        <v>3.5999999999999999E-3</v>
      </c>
      <c r="E79" s="30">
        <v>55</v>
      </c>
      <c r="F79" s="38">
        <v>0</v>
      </c>
      <c r="G79" s="38">
        <v>0.05</v>
      </c>
      <c r="H79" s="38">
        <v>0.14899999999999999</v>
      </c>
      <c r="I79" s="38">
        <v>2.2799999999999999E-3</v>
      </c>
      <c r="J79" s="38">
        <v>1.3799999999999999E-3</v>
      </c>
      <c r="K79" s="38">
        <v>2.7999999999999998E-4</v>
      </c>
      <c r="L79" s="38">
        <v>1.6000000000000001E-4</v>
      </c>
      <c r="M79" s="38">
        <v>9.0109999999999996E-2</v>
      </c>
      <c r="O79" s="38">
        <f t="shared" si="48"/>
        <v>0</v>
      </c>
      <c r="P79" s="38">
        <f t="shared" si="46"/>
        <v>4.4999999999999999E-4</v>
      </c>
      <c r="Q79" s="38">
        <f t="shared" si="47"/>
        <v>1.3409999999999997E-3</v>
      </c>
      <c r="R79" s="38">
        <f t="shared" si="49"/>
        <v>8.1098999999999993E-4</v>
      </c>
    </row>
    <row r="80" spans="1:18" x14ac:dyDescent="0.25">
      <c r="A80" s="38" t="s">
        <v>486</v>
      </c>
      <c r="B80" s="36">
        <v>8.9999999999999993E-3</v>
      </c>
      <c r="C80" s="30">
        <v>8</v>
      </c>
      <c r="D80" s="38">
        <v>3.3999999999999998E-3</v>
      </c>
      <c r="E80" s="30">
        <v>56</v>
      </c>
      <c r="F80" s="38">
        <v>0</v>
      </c>
      <c r="G80" s="38">
        <v>5.0999999999999997E-2</v>
      </c>
      <c r="H80" s="38">
        <v>0.152</v>
      </c>
      <c r="I80" s="38">
        <v>2.49E-3</v>
      </c>
      <c r="J80" s="38">
        <v>1.48E-3</v>
      </c>
      <c r="K80" s="38">
        <v>2.7999999999999998E-4</v>
      </c>
      <c r="L80" s="38">
        <v>1.6000000000000001E-4</v>
      </c>
      <c r="M80" s="38">
        <v>0.11848</v>
      </c>
      <c r="O80" s="38">
        <f t="shared" si="48"/>
        <v>0</v>
      </c>
      <c r="P80" s="38">
        <f t="shared" si="46"/>
        <v>4.5899999999999994E-4</v>
      </c>
      <c r="Q80" s="38">
        <f t="shared" si="47"/>
        <v>1.3679999999999999E-3</v>
      </c>
      <c r="R80" s="38">
        <f t="shared" si="49"/>
        <v>1.0663199999999999E-3</v>
      </c>
    </row>
    <row r="81" spans="1:18" x14ac:dyDescent="0.25">
      <c r="A81" s="38" t="s">
        <v>486</v>
      </c>
      <c r="B81" s="36">
        <v>8.9999999999999993E-3</v>
      </c>
      <c r="C81" s="30">
        <v>9</v>
      </c>
      <c r="D81" s="38">
        <v>3.0999999999999999E-3</v>
      </c>
      <c r="E81" s="30">
        <v>57</v>
      </c>
      <c r="F81" s="38">
        <v>0</v>
      </c>
      <c r="G81" s="38">
        <v>5.0999999999999997E-2</v>
      </c>
      <c r="H81" s="38">
        <v>0.154</v>
      </c>
      <c r="I81" s="38">
        <v>2.65E-3</v>
      </c>
      <c r="J81" s="38">
        <v>1.57E-3</v>
      </c>
      <c r="K81" s="38">
        <v>2.7999999999999998E-4</v>
      </c>
      <c r="L81" s="38">
        <v>1.6000000000000001E-4</v>
      </c>
      <c r="M81" s="38">
        <v>0.15515999999999999</v>
      </c>
      <c r="O81" s="38">
        <f t="shared" si="48"/>
        <v>0</v>
      </c>
      <c r="P81" s="38">
        <f t="shared" si="46"/>
        <v>4.5899999999999994E-4</v>
      </c>
      <c r="Q81" s="38">
        <f t="shared" si="47"/>
        <v>1.3859999999999999E-3</v>
      </c>
      <c r="R81" s="38">
        <f t="shared" si="49"/>
        <v>1.3964399999999999E-3</v>
      </c>
    </row>
    <row r="82" spans="1:18" x14ac:dyDescent="0.25">
      <c r="A82" s="38" t="s">
        <v>486</v>
      </c>
      <c r="B82" s="36">
        <v>8.9999999999999993E-3</v>
      </c>
      <c r="C82" s="30">
        <v>10</v>
      </c>
      <c r="D82" s="38">
        <v>2.8999999999999998E-3</v>
      </c>
      <c r="E82" s="30">
        <v>58</v>
      </c>
      <c r="F82" s="38">
        <v>0</v>
      </c>
      <c r="G82" s="38">
        <v>4.9000000000000002E-2</v>
      </c>
      <c r="H82" s="38">
        <v>0.14599999999999999</v>
      </c>
      <c r="I82" s="38">
        <v>2.8E-3</v>
      </c>
      <c r="J82" s="38">
        <v>1.66E-3</v>
      </c>
      <c r="K82" s="38">
        <v>2.7999999999999998E-4</v>
      </c>
      <c r="L82" s="38">
        <v>1.7000000000000001E-4</v>
      </c>
      <c r="M82" s="38">
        <v>0.2024</v>
      </c>
      <c r="O82" s="38">
        <f t="shared" si="48"/>
        <v>0</v>
      </c>
      <c r="P82" s="38">
        <f t="shared" si="46"/>
        <v>4.4099999999999999E-4</v>
      </c>
      <c r="Q82" s="38">
        <f t="shared" si="47"/>
        <v>1.3139999999999998E-3</v>
      </c>
      <c r="R82" s="38">
        <f t="shared" si="49"/>
        <v>1.8215999999999998E-3</v>
      </c>
    </row>
    <row r="83" spans="1:18" x14ac:dyDescent="0.25">
      <c r="A83" s="38" t="s">
        <v>486</v>
      </c>
      <c r="B83" s="36">
        <v>8.9999999999999993E-3</v>
      </c>
      <c r="C83" s="30">
        <v>15</v>
      </c>
      <c r="D83" s="38">
        <v>1.9E-3</v>
      </c>
      <c r="E83" s="30">
        <v>59</v>
      </c>
      <c r="F83" s="38">
        <v>0</v>
      </c>
      <c r="G83" s="38">
        <v>8.7999999999999995E-2</v>
      </c>
      <c r="H83" s="38">
        <v>0.26300000000000001</v>
      </c>
      <c r="I83" s="38">
        <v>2.9399999999999999E-3</v>
      </c>
      <c r="J83" s="38">
        <v>1.74E-3</v>
      </c>
      <c r="K83" s="38">
        <v>2.7999999999999998E-4</v>
      </c>
      <c r="L83" s="38">
        <v>1.7000000000000001E-4</v>
      </c>
      <c r="M83" s="38">
        <v>0.26301999999999998</v>
      </c>
      <c r="O83" s="38">
        <f t="shared" si="48"/>
        <v>0</v>
      </c>
      <c r="P83" s="38">
        <f t="shared" si="46"/>
        <v>7.9199999999999984E-4</v>
      </c>
      <c r="Q83" s="38">
        <f t="shared" si="47"/>
        <v>2.3669999999999997E-3</v>
      </c>
      <c r="R83" s="38">
        <f t="shared" si="49"/>
        <v>2.3671799999999995E-3</v>
      </c>
    </row>
    <row r="84" spans="1:18" x14ac:dyDescent="0.25">
      <c r="A84" s="38" t="s">
        <v>486</v>
      </c>
      <c r="B84" s="36">
        <v>8.9999999999999993E-3</v>
      </c>
      <c r="C84" s="30">
        <v>20</v>
      </c>
      <c r="D84" s="38">
        <v>1.1000000000000001E-3</v>
      </c>
      <c r="E84" s="30">
        <v>60</v>
      </c>
      <c r="F84" s="38">
        <v>0</v>
      </c>
      <c r="G84" s="38">
        <v>1</v>
      </c>
      <c r="H84" s="38">
        <v>1</v>
      </c>
      <c r="I84" s="38">
        <v>3.0799999999999998E-3</v>
      </c>
      <c r="J84" s="38">
        <v>1.82E-3</v>
      </c>
      <c r="K84" s="38">
        <v>2.7999999999999998E-4</v>
      </c>
      <c r="L84" s="38">
        <v>1.7000000000000001E-4</v>
      </c>
      <c r="M84" s="38">
        <v>0.34050999999999998</v>
      </c>
      <c r="O84" s="38">
        <f t="shared" si="48"/>
        <v>0</v>
      </c>
      <c r="P84" s="38">
        <f t="shared" si="46"/>
        <v>8.9999999999999993E-3</v>
      </c>
      <c r="Q84" s="38">
        <f t="shared" si="47"/>
        <v>8.9999999999999993E-3</v>
      </c>
      <c r="R84" s="38">
        <f t="shared" si="49"/>
        <v>3.0645899999999994E-3</v>
      </c>
    </row>
    <row r="85" spans="1:18" x14ac:dyDescent="0.25">
      <c r="A85" s="38" t="s">
        <v>486</v>
      </c>
      <c r="B85" s="36">
        <v>8.9999999999999993E-3</v>
      </c>
      <c r="C85" s="30">
        <v>25</v>
      </c>
      <c r="D85" s="38">
        <v>5.9999999999999995E-4</v>
      </c>
      <c r="E85" s="30">
        <v>61</v>
      </c>
      <c r="F85" s="38">
        <v>0</v>
      </c>
      <c r="G85" s="38">
        <v>1</v>
      </c>
      <c r="H85" s="38">
        <v>1</v>
      </c>
      <c r="I85" s="38">
        <v>3.2799999999999999E-3</v>
      </c>
      <c r="J85" s="38">
        <v>1.9599999999999999E-3</v>
      </c>
      <c r="K85" s="38">
        <v>2.7999999999999998E-4</v>
      </c>
      <c r="L85" s="38">
        <v>1.7000000000000001E-4</v>
      </c>
      <c r="M85" s="38">
        <v>0.43917</v>
      </c>
      <c r="O85" s="38">
        <f t="shared" si="48"/>
        <v>0</v>
      </c>
      <c r="P85" s="38">
        <f t="shared" si="46"/>
        <v>8.9999999999999993E-3</v>
      </c>
      <c r="Q85" s="38">
        <f t="shared" si="47"/>
        <v>8.9999999999999993E-3</v>
      </c>
      <c r="R85" s="38">
        <f t="shared" si="49"/>
        <v>3.9525300000000001E-3</v>
      </c>
    </row>
    <row r="86" spans="1:18" x14ac:dyDescent="0.25">
      <c r="A86" s="38" t="s">
        <v>486</v>
      </c>
      <c r="B86" s="36">
        <v>8.9999999999999993E-3</v>
      </c>
      <c r="C86" s="30">
        <v>30</v>
      </c>
      <c r="D86" s="38">
        <v>2.9999999999999997E-4</v>
      </c>
      <c r="E86" s="30">
        <v>62</v>
      </c>
      <c r="F86" s="38">
        <v>0</v>
      </c>
      <c r="G86" s="38">
        <v>1</v>
      </c>
      <c r="H86" s="38">
        <v>1</v>
      </c>
      <c r="I86" s="38">
        <v>3.47E-3</v>
      </c>
      <c r="J86" s="38">
        <v>2.0799999999999998E-3</v>
      </c>
      <c r="K86" s="38">
        <v>2.7999999999999998E-4</v>
      </c>
      <c r="L86" s="38">
        <v>1.7000000000000001E-4</v>
      </c>
      <c r="M86" s="38">
        <v>0.45622000000000001</v>
      </c>
      <c r="O86" s="38">
        <f t="shared" si="48"/>
        <v>0</v>
      </c>
      <c r="P86" s="38">
        <f t="shared" si="46"/>
        <v>8.9999999999999993E-3</v>
      </c>
      <c r="Q86" s="38">
        <f t="shared" si="47"/>
        <v>8.9999999999999993E-3</v>
      </c>
      <c r="R86" s="38">
        <f t="shared" si="49"/>
        <v>4.1059799999999995E-3</v>
      </c>
    </row>
    <row r="87" spans="1:18" x14ac:dyDescent="0.25">
      <c r="A87" s="38" t="s">
        <v>486</v>
      </c>
      <c r="B87" s="36">
        <v>8.9999999999999993E-3</v>
      </c>
      <c r="C87" s="30">
        <v>35</v>
      </c>
      <c r="D87" s="38">
        <v>2.9999999999999997E-4</v>
      </c>
      <c r="E87" s="30">
        <v>63</v>
      </c>
      <c r="F87" s="38">
        <v>0</v>
      </c>
      <c r="G87" s="38">
        <v>1</v>
      </c>
      <c r="H87" s="38">
        <v>1</v>
      </c>
      <c r="I87" s="38">
        <v>3.6600000000000001E-3</v>
      </c>
      <c r="J87" s="38">
        <v>2.2499999999999998E-3</v>
      </c>
      <c r="K87" s="38">
        <v>2.7999999999999998E-4</v>
      </c>
      <c r="L87" s="38">
        <v>1.8000000000000001E-4</v>
      </c>
      <c r="M87" s="38">
        <v>0.45659</v>
      </c>
      <c r="O87" s="38">
        <f t="shared" si="48"/>
        <v>0</v>
      </c>
      <c r="P87" s="38">
        <f t="shared" si="46"/>
        <v>8.9999999999999993E-3</v>
      </c>
      <c r="Q87" s="38">
        <f t="shared" si="47"/>
        <v>8.9999999999999993E-3</v>
      </c>
      <c r="R87" s="38">
        <f t="shared" si="49"/>
        <v>4.1093099999999997E-3</v>
      </c>
    </row>
    <row r="88" spans="1:18" x14ac:dyDescent="0.25">
      <c r="A88" s="38" t="s">
        <v>486</v>
      </c>
      <c r="B88" s="36">
        <v>8.9999999999999993E-3</v>
      </c>
      <c r="C88" s="30">
        <v>40</v>
      </c>
      <c r="D88" s="38">
        <v>2.9999999999999997E-4</v>
      </c>
      <c r="E88" s="30">
        <v>64</v>
      </c>
      <c r="F88" s="38">
        <v>0</v>
      </c>
      <c r="G88" s="38">
        <v>1</v>
      </c>
      <c r="H88" s="38">
        <v>1</v>
      </c>
      <c r="I88" s="38">
        <v>3.8300000000000001E-3</v>
      </c>
      <c r="J88" s="38">
        <v>2.4099999999999998E-3</v>
      </c>
      <c r="K88" s="38">
        <v>2.7999999999999998E-4</v>
      </c>
      <c r="L88" s="38">
        <v>1.8000000000000001E-4</v>
      </c>
      <c r="M88" s="38">
        <v>0.45695999999999998</v>
      </c>
      <c r="O88" s="38">
        <f t="shared" si="48"/>
        <v>0</v>
      </c>
      <c r="P88" s="38">
        <f t="shared" si="46"/>
        <v>8.9999999999999993E-3</v>
      </c>
      <c r="Q88" s="38">
        <f t="shared" si="47"/>
        <v>8.9999999999999993E-3</v>
      </c>
      <c r="R88" s="38">
        <f t="shared" si="49"/>
        <v>4.1126399999999999E-3</v>
      </c>
    </row>
    <row r="89" spans="1:18" x14ac:dyDescent="0.25">
      <c r="A89" s="38" t="s">
        <v>486</v>
      </c>
      <c r="B89" s="36">
        <v>8.9999999999999993E-3</v>
      </c>
      <c r="C89" s="30">
        <v>45</v>
      </c>
      <c r="D89" s="38">
        <v>2.9999999999999997E-4</v>
      </c>
      <c r="E89" s="30">
        <v>65</v>
      </c>
      <c r="F89" s="38">
        <v>0</v>
      </c>
      <c r="G89" s="38">
        <v>1</v>
      </c>
      <c r="H89" s="38">
        <v>1</v>
      </c>
      <c r="I89" s="38">
        <v>4.0000000000000001E-3</v>
      </c>
      <c r="J89" s="38">
        <v>2.5699999999999998E-3</v>
      </c>
      <c r="K89" s="38">
        <v>2.7999999999999998E-4</v>
      </c>
      <c r="L89" s="38">
        <v>1.8000000000000001E-4</v>
      </c>
      <c r="M89" s="38">
        <v>0.45733000000000001</v>
      </c>
      <c r="O89" s="38">
        <f t="shared" si="48"/>
        <v>0</v>
      </c>
      <c r="P89" s="38">
        <f t="shared" si="46"/>
        <v>8.9999999999999993E-3</v>
      </c>
      <c r="Q89" s="38">
        <f t="shared" si="47"/>
        <v>8.9999999999999993E-3</v>
      </c>
      <c r="R89" s="38">
        <f t="shared" si="49"/>
        <v>4.11597E-3</v>
      </c>
    </row>
    <row r="90" spans="1:18" x14ac:dyDescent="0.25">
      <c r="A90" s="38" t="s">
        <v>486</v>
      </c>
      <c r="B90" s="36">
        <v>8.9999999999999993E-3</v>
      </c>
      <c r="C90" s="30">
        <v>50</v>
      </c>
      <c r="D90" s="38">
        <v>0</v>
      </c>
      <c r="E90" s="30">
        <v>70</v>
      </c>
      <c r="F90" s="38">
        <v>0</v>
      </c>
      <c r="G90" s="38">
        <v>1</v>
      </c>
      <c r="H90" s="38">
        <v>1</v>
      </c>
      <c r="I90" s="38">
        <v>5.2399999999999999E-3</v>
      </c>
      <c r="J90" s="38">
        <v>3.6700000000000001E-3</v>
      </c>
      <c r="K90" s="38">
        <v>2.7999999999999998E-4</v>
      </c>
      <c r="L90" s="38">
        <v>1.9000000000000001E-4</v>
      </c>
      <c r="M90" s="38">
        <v>0.45917999999999998</v>
      </c>
      <c r="O90" s="38">
        <f t="shared" si="48"/>
        <v>0</v>
      </c>
      <c r="P90" s="38">
        <f t="shared" si="46"/>
        <v>8.9999999999999993E-3</v>
      </c>
      <c r="Q90" s="38">
        <f t="shared" si="47"/>
        <v>8.9999999999999993E-3</v>
      </c>
      <c r="R90" s="38">
        <f t="shared" si="49"/>
        <v>4.1326199999999992E-3</v>
      </c>
    </row>
    <row r="93" spans="1:18" x14ac:dyDescent="0.25">
      <c r="F93" s="38" t="s">
        <v>513</v>
      </c>
      <c r="G93" s="38" t="s">
        <v>514</v>
      </c>
      <c r="H93" s="38" t="s">
        <v>515</v>
      </c>
    </row>
    <row r="94" spans="1:18" x14ac:dyDescent="0.25">
      <c r="A94" t="s">
        <v>401</v>
      </c>
      <c r="B94" s="36">
        <v>0.372</v>
      </c>
      <c r="C94" s="30">
        <v>20</v>
      </c>
      <c r="D94" s="38">
        <v>2.7799999999999998E-2</v>
      </c>
      <c r="F94" s="38">
        <v>8.1600000000000006E-2</v>
      </c>
      <c r="I94" s="38">
        <v>3.1E-4</v>
      </c>
      <c r="J94" s="38">
        <v>2.0000000000000001E-4</v>
      </c>
      <c r="K94" s="38">
        <v>2.7999999999999998E-4</v>
      </c>
      <c r="L94" s="38">
        <v>2.5999999999999998E-4</v>
      </c>
      <c r="O94" s="38">
        <f>+$B94*F94</f>
        <v>3.0355200000000002E-2</v>
      </c>
      <c r="P94" s="38">
        <f t="shared" ref="P94:P112" si="50">+$B94*G94</f>
        <v>0</v>
      </c>
      <c r="Q94" s="38">
        <f t="shared" ref="Q94:Q112" si="51">+$B94*H94</f>
        <v>0</v>
      </c>
      <c r="R94" s="38">
        <f>+B94*M94</f>
        <v>0</v>
      </c>
    </row>
    <row r="95" spans="1:18" x14ac:dyDescent="0.25">
      <c r="A95" t="s">
        <v>401</v>
      </c>
      <c r="B95" s="36">
        <v>0.372</v>
      </c>
      <c r="C95" s="30">
        <v>25</v>
      </c>
      <c r="D95" s="38">
        <v>2.4899999999999999E-2</v>
      </c>
      <c r="F95" s="38">
        <v>7.3300000000000004E-2</v>
      </c>
      <c r="I95" s="38">
        <v>4.0000000000000002E-4</v>
      </c>
      <c r="J95" s="38">
        <v>2.3000000000000001E-4</v>
      </c>
      <c r="K95" s="38">
        <v>1E-4</v>
      </c>
      <c r="L95" s="38">
        <v>1.2E-4</v>
      </c>
      <c r="O95" s="38">
        <f t="shared" ref="O95:O112" si="52">+$B95*F95</f>
        <v>2.7267600000000003E-2</v>
      </c>
      <c r="P95" s="38">
        <f t="shared" si="50"/>
        <v>0</v>
      </c>
      <c r="Q95" s="38">
        <f t="shared" si="51"/>
        <v>0</v>
      </c>
      <c r="R95" s="38">
        <f t="shared" ref="R95:R112" si="53">+B95*M95</f>
        <v>0</v>
      </c>
    </row>
    <row r="96" spans="1:18" x14ac:dyDescent="0.25">
      <c r="A96" t="s">
        <v>401</v>
      </c>
      <c r="B96" s="36">
        <v>0.372</v>
      </c>
      <c r="C96" s="30">
        <v>30</v>
      </c>
      <c r="D96" s="38">
        <v>2.2100000000000002E-2</v>
      </c>
      <c r="F96" s="38">
        <v>6.4899999999999999E-2</v>
      </c>
      <c r="I96" s="38">
        <v>4.8999999999999998E-4</v>
      </c>
      <c r="J96" s="38">
        <v>2.5000000000000001E-4</v>
      </c>
      <c r="K96" s="38">
        <v>1.1E-4</v>
      </c>
      <c r="L96" s="38">
        <v>1.6000000000000001E-4</v>
      </c>
      <c r="O96" s="38">
        <f t="shared" si="52"/>
        <v>2.4142799999999999E-2</v>
      </c>
      <c r="P96" s="38">
        <f t="shared" si="50"/>
        <v>0</v>
      </c>
      <c r="Q96" s="38">
        <f t="shared" si="51"/>
        <v>0</v>
      </c>
      <c r="R96" s="38">
        <f t="shared" si="53"/>
        <v>0</v>
      </c>
    </row>
    <row r="97" spans="1:18" x14ac:dyDescent="0.25">
      <c r="A97" t="s">
        <v>401</v>
      </c>
      <c r="B97" s="36">
        <v>0.372</v>
      </c>
      <c r="C97" s="30">
        <v>35</v>
      </c>
      <c r="D97" s="38">
        <v>1.9199999999999998E-2</v>
      </c>
      <c r="F97" s="38">
        <v>5.6599999999999998E-2</v>
      </c>
      <c r="I97" s="38">
        <v>5.6999999999999998E-4</v>
      </c>
      <c r="J97" s="38">
        <v>3.5E-4</v>
      </c>
      <c r="K97" s="38">
        <v>5.2999999999999998E-4</v>
      </c>
      <c r="L97" s="38">
        <v>4.2999999999999999E-4</v>
      </c>
      <c r="O97" s="38">
        <f t="shared" si="52"/>
        <v>2.10552E-2</v>
      </c>
      <c r="P97" s="38">
        <f t="shared" si="50"/>
        <v>0</v>
      </c>
      <c r="Q97" s="38">
        <f t="shared" si="51"/>
        <v>0</v>
      </c>
      <c r="R97" s="38">
        <f t="shared" si="53"/>
        <v>0</v>
      </c>
    </row>
    <row r="98" spans="1:18" x14ac:dyDescent="0.25">
      <c r="A98" t="s">
        <v>401</v>
      </c>
      <c r="B98" s="36">
        <v>0.372</v>
      </c>
      <c r="C98" s="30">
        <v>40</v>
      </c>
      <c r="D98" s="38">
        <v>1.6400000000000001E-2</v>
      </c>
      <c r="F98" s="38">
        <v>4.82E-2</v>
      </c>
      <c r="I98" s="38">
        <v>7.5000000000000002E-4</v>
      </c>
      <c r="J98" s="38">
        <v>5.0000000000000001E-4</v>
      </c>
      <c r="K98" s="38">
        <v>1.49E-3</v>
      </c>
      <c r="L98" s="38">
        <v>1.01E-3</v>
      </c>
      <c r="O98" s="38">
        <f t="shared" si="52"/>
        <v>1.7930399999999999E-2</v>
      </c>
      <c r="P98" s="38">
        <f t="shared" si="50"/>
        <v>0</v>
      </c>
      <c r="Q98" s="38">
        <f t="shared" si="51"/>
        <v>0</v>
      </c>
      <c r="R98" s="38">
        <f t="shared" si="53"/>
        <v>0</v>
      </c>
    </row>
    <row r="99" spans="1:18" x14ac:dyDescent="0.25">
      <c r="A99" t="s">
        <v>401</v>
      </c>
      <c r="B99" s="36">
        <v>0.372</v>
      </c>
      <c r="C99" s="30">
        <v>45</v>
      </c>
      <c r="D99" s="38">
        <v>1.35E-2</v>
      </c>
      <c r="F99" s="38">
        <v>0</v>
      </c>
      <c r="I99" s="38">
        <v>1.06E-3</v>
      </c>
      <c r="J99" s="38">
        <v>7.1000000000000002E-4</v>
      </c>
      <c r="K99" s="38">
        <v>2.9499999999999999E-3</v>
      </c>
      <c r="L99" s="38">
        <v>1.8799999999999999E-3</v>
      </c>
      <c r="O99" s="38">
        <f t="shared" si="52"/>
        <v>0</v>
      </c>
      <c r="P99" s="38">
        <f t="shared" si="50"/>
        <v>0</v>
      </c>
      <c r="Q99" s="38">
        <f t="shared" si="51"/>
        <v>0</v>
      </c>
      <c r="R99" s="38">
        <f t="shared" si="53"/>
        <v>0</v>
      </c>
    </row>
    <row r="100" spans="1:18" x14ac:dyDescent="0.25">
      <c r="A100" t="s">
        <v>401</v>
      </c>
      <c r="B100" s="36">
        <v>0.372</v>
      </c>
      <c r="C100" s="30">
        <v>50</v>
      </c>
      <c r="D100" s="38">
        <v>1.0699999999999999E-2</v>
      </c>
      <c r="F100" s="38">
        <v>0</v>
      </c>
      <c r="G100" s="38">
        <v>8.9999999999999993E-3</v>
      </c>
      <c r="H100" s="38">
        <v>1.6E-2</v>
      </c>
      <c r="I100" s="38">
        <v>1.5499999999999999E-3</v>
      </c>
      <c r="J100" s="38">
        <v>1E-3</v>
      </c>
      <c r="K100" s="38">
        <v>3.8800000000000002E-3</v>
      </c>
      <c r="L100" s="38">
        <v>2.4399999999999999E-3</v>
      </c>
      <c r="O100" s="38">
        <f t="shared" si="52"/>
        <v>0</v>
      </c>
      <c r="P100" s="38">
        <f t="shared" si="50"/>
        <v>3.3479999999999998E-3</v>
      </c>
      <c r="Q100" s="38">
        <f t="shared" si="51"/>
        <v>5.9519999999999998E-3</v>
      </c>
      <c r="R100" s="38">
        <f t="shared" si="53"/>
        <v>0</v>
      </c>
    </row>
    <row r="101" spans="1:18" x14ac:dyDescent="0.25">
      <c r="A101" t="s">
        <v>401</v>
      </c>
      <c r="B101" s="36">
        <v>0.372</v>
      </c>
      <c r="C101" s="30">
        <v>55</v>
      </c>
      <c r="D101" s="38">
        <v>7.7999999999999996E-3</v>
      </c>
      <c r="F101" s="38">
        <v>0</v>
      </c>
      <c r="G101" s="38">
        <v>4.8000000000000001E-2</v>
      </c>
      <c r="H101" s="38">
        <v>8.7999999999999995E-2</v>
      </c>
      <c r="I101" s="38">
        <v>2.2799999999999999E-3</v>
      </c>
      <c r="J101" s="38">
        <v>1.3799999999999999E-3</v>
      </c>
      <c r="K101" s="38">
        <v>3.5799999999999998E-3</v>
      </c>
      <c r="L101" s="38">
        <v>2.0500000000000002E-3</v>
      </c>
      <c r="O101" s="38">
        <f t="shared" si="52"/>
        <v>0</v>
      </c>
      <c r="P101" s="38">
        <f t="shared" si="50"/>
        <v>1.7856E-2</v>
      </c>
      <c r="Q101" s="38">
        <f t="shared" si="51"/>
        <v>3.2736000000000001E-2</v>
      </c>
      <c r="R101" s="38">
        <f t="shared" si="53"/>
        <v>0</v>
      </c>
    </row>
    <row r="102" spans="1:18" x14ac:dyDescent="0.25">
      <c r="A102" t="s">
        <v>401</v>
      </c>
      <c r="B102" s="36">
        <v>0.372</v>
      </c>
      <c r="C102" s="30">
        <v>56</v>
      </c>
      <c r="D102" s="38">
        <v>7.3000000000000001E-3</v>
      </c>
      <c r="F102" s="38">
        <v>0</v>
      </c>
      <c r="G102" s="38">
        <v>3.9E-2</v>
      </c>
      <c r="H102" s="38">
        <v>7.1999999999999995E-2</v>
      </c>
      <c r="I102" s="38">
        <v>2.49E-3</v>
      </c>
      <c r="J102" s="38">
        <v>1.48E-3</v>
      </c>
      <c r="K102" s="38">
        <v>3.46E-3</v>
      </c>
      <c r="L102" s="38">
        <v>1.9E-3</v>
      </c>
      <c r="O102" s="38">
        <f t="shared" si="52"/>
        <v>0</v>
      </c>
      <c r="P102" s="38">
        <f t="shared" si="50"/>
        <v>1.4508E-2</v>
      </c>
      <c r="Q102" s="38">
        <f t="shared" si="51"/>
        <v>2.6783999999999999E-2</v>
      </c>
      <c r="R102" s="38">
        <f t="shared" si="53"/>
        <v>0</v>
      </c>
    </row>
    <row r="103" spans="1:18" x14ac:dyDescent="0.25">
      <c r="A103" t="s">
        <v>401</v>
      </c>
      <c r="B103" s="36">
        <v>0.372</v>
      </c>
      <c r="C103" s="30">
        <v>57</v>
      </c>
      <c r="D103" s="38">
        <v>6.7000000000000002E-3</v>
      </c>
      <c r="F103" s="38">
        <v>0</v>
      </c>
      <c r="G103" s="38">
        <v>4.2000000000000003E-2</v>
      </c>
      <c r="H103" s="38">
        <v>7.8E-2</v>
      </c>
      <c r="I103" s="38">
        <v>2.65E-3</v>
      </c>
      <c r="J103" s="38">
        <v>1.57E-3</v>
      </c>
      <c r="K103" s="38">
        <v>3.3400000000000001E-3</v>
      </c>
      <c r="L103" s="38">
        <v>1.7600000000000001E-3</v>
      </c>
      <c r="O103" s="38">
        <f t="shared" si="52"/>
        <v>0</v>
      </c>
      <c r="P103" s="38">
        <f t="shared" si="50"/>
        <v>1.5624000000000001E-2</v>
      </c>
      <c r="Q103" s="38">
        <f t="shared" si="51"/>
        <v>2.9016E-2</v>
      </c>
      <c r="R103" s="38">
        <f t="shared" si="53"/>
        <v>0</v>
      </c>
    </row>
    <row r="104" spans="1:18" x14ac:dyDescent="0.25">
      <c r="A104" t="s">
        <v>401</v>
      </c>
      <c r="B104" s="36">
        <v>0.372</v>
      </c>
      <c r="C104" s="30">
        <v>58</v>
      </c>
      <c r="D104" s="38">
        <v>6.1999999999999998E-3</v>
      </c>
      <c r="F104" s="38">
        <v>0</v>
      </c>
      <c r="G104" s="38">
        <v>0.05</v>
      </c>
      <c r="H104" s="38">
        <v>9.1999999999999998E-2</v>
      </c>
      <c r="I104" s="38">
        <v>2.8E-3</v>
      </c>
      <c r="J104" s="38">
        <v>1.66E-3</v>
      </c>
      <c r="K104" s="38">
        <v>3.2299999999999998E-3</v>
      </c>
      <c r="L104" s="38">
        <v>1.6199999999999999E-3</v>
      </c>
      <c r="O104" s="38">
        <f t="shared" si="52"/>
        <v>0</v>
      </c>
      <c r="P104" s="38">
        <f t="shared" si="50"/>
        <v>1.8600000000000002E-2</v>
      </c>
      <c r="Q104" s="38">
        <f t="shared" si="51"/>
        <v>3.4223999999999997E-2</v>
      </c>
      <c r="R104" s="38">
        <f t="shared" si="53"/>
        <v>0</v>
      </c>
    </row>
    <row r="105" spans="1:18" x14ac:dyDescent="0.25">
      <c r="A105" t="s">
        <v>401</v>
      </c>
      <c r="B105" s="36">
        <v>0.372</v>
      </c>
      <c r="C105" s="30">
        <v>59</v>
      </c>
      <c r="D105" s="38">
        <v>5.5999999999999999E-3</v>
      </c>
      <c r="F105" s="38">
        <v>0</v>
      </c>
      <c r="G105" s="38">
        <v>5.7000000000000002E-2</v>
      </c>
      <c r="H105" s="38">
        <v>0.105</v>
      </c>
      <c r="I105" s="38">
        <v>2.9399999999999999E-3</v>
      </c>
      <c r="J105" s="38">
        <v>1.74E-3</v>
      </c>
      <c r="K105" s="38">
        <v>3.14E-3</v>
      </c>
      <c r="L105" s="38">
        <v>1.49E-3</v>
      </c>
      <c r="O105" s="38">
        <f t="shared" si="52"/>
        <v>0</v>
      </c>
      <c r="P105" s="38">
        <f t="shared" si="50"/>
        <v>2.1204000000000001E-2</v>
      </c>
      <c r="Q105" s="38">
        <f t="shared" si="51"/>
        <v>3.9059999999999997E-2</v>
      </c>
      <c r="R105" s="38">
        <f t="shared" si="53"/>
        <v>0</v>
      </c>
    </row>
    <row r="106" spans="1:18" x14ac:dyDescent="0.25">
      <c r="A106" t="s">
        <v>401</v>
      </c>
      <c r="B106" s="36">
        <v>0.372</v>
      </c>
      <c r="C106" s="30">
        <v>60</v>
      </c>
      <c r="D106" s="38">
        <v>5.0000000000000001E-3</v>
      </c>
      <c r="F106" s="38">
        <v>0</v>
      </c>
      <c r="G106" s="38">
        <v>7.2999999999999995E-2</v>
      </c>
      <c r="H106" s="38">
        <v>0.13400000000000001</v>
      </c>
      <c r="I106" s="38">
        <v>3.0799999999999998E-3</v>
      </c>
      <c r="J106" s="38">
        <v>1.82E-3</v>
      </c>
      <c r="K106" s="38">
        <v>3.0599999999999998E-3</v>
      </c>
      <c r="L106" s="38">
        <v>1.39E-3</v>
      </c>
      <c r="O106" s="38">
        <f t="shared" si="52"/>
        <v>0</v>
      </c>
      <c r="P106" s="38">
        <f t="shared" si="50"/>
        <v>2.7156E-2</v>
      </c>
      <c r="Q106" s="38">
        <f t="shared" si="51"/>
        <v>4.9848000000000003E-2</v>
      </c>
      <c r="R106" s="38">
        <f t="shared" si="53"/>
        <v>0</v>
      </c>
    </row>
    <row r="107" spans="1:18" x14ac:dyDescent="0.25">
      <c r="A107" t="s">
        <v>401</v>
      </c>
      <c r="B107" s="36">
        <v>0.372</v>
      </c>
      <c r="C107" s="30">
        <v>61</v>
      </c>
      <c r="D107" s="38">
        <v>4.4999999999999997E-3</v>
      </c>
      <c r="F107" s="38">
        <v>0</v>
      </c>
      <c r="G107" s="38">
        <v>0.09</v>
      </c>
      <c r="H107" s="38">
        <v>0.16600000000000001</v>
      </c>
      <c r="I107" s="38">
        <v>3.2799999999999999E-3</v>
      </c>
      <c r="J107" s="38">
        <v>1.9599999999999999E-3</v>
      </c>
      <c r="K107" s="38">
        <v>2.99E-3</v>
      </c>
      <c r="L107" s="38">
        <v>1.2899999999999999E-3</v>
      </c>
      <c r="O107" s="38">
        <f t="shared" si="52"/>
        <v>0</v>
      </c>
      <c r="P107" s="38">
        <f t="shared" si="50"/>
        <v>3.3479999999999996E-2</v>
      </c>
      <c r="Q107" s="38">
        <f t="shared" si="51"/>
        <v>6.1752000000000001E-2</v>
      </c>
      <c r="R107" s="38">
        <f t="shared" si="53"/>
        <v>0</v>
      </c>
    </row>
    <row r="108" spans="1:18" x14ac:dyDescent="0.25">
      <c r="A108" t="s">
        <v>401</v>
      </c>
      <c r="B108" s="36">
        <v>0.372</v>
      </c>
      <c r="C108" s="30">
        <v>62</v>
      </c>
      <c r="D108" s="38">
        <v>3.8999999999999998E-3</v>
      </c>
      <c r="F108" s="38">
        <v>0</v>
      </c>
      <c r="G108" s="38">
        <v>0.151</v>
      </c>
      <c r="H108" s="38">
        <v>0.27800000000000002</v>
      </c>
      <c r="I108" s="38">
        <v>3.47E-3</v>
      </c>
      <c r="J108" s="38">
        <v>2.0799999999999998E-3</v>
      </c>
      <c r="K108" s="38">
        <v>2.9299999999999999E-3</v>
      </c>
      <c r="L108" s="38">
        <v>1.2199999999999999E-3</v>
      </c>
      <c r="O108" s="38">
        <f t="shared" si="52"/>
        <v>0</v>
      </c>
      <c r="P108" s="38">
        <f t="shared" si="50"/>
        <v>5.6172E-2</v>
      </c>
      <c r="Q108" s="38">
        <f t="shared" si="51"/>
        <v>0.10341600000000001</v>
      </c>
      <c r="R108" s="38">
        <f t="shared" si="53"/>
        <v>0</v>
      </c>
    </row>
    <row r="109" spans="1:18" x14ac:dyDescent="0.25">
      <c r="A109" t="s">
        <v>401</v>
      </c>
      <c r="B109" s="36">
        <v>0.372</v>
      </c>
      <c r="C109" s="30">
        <v>63</v>
      </c>
      <c r="D109" s="38">
        <v>3.3E-3</v>
      </c>
      <c r="F109" s="38">
        <v>0</v>
      </c>
      <c r="G109" s="38">
        <v>0.13600000000000001</v>
      </c>
      <c r="H109" s="38">
        <v>0.251</v>
      </c>
      <c r="I109" s="38">
        <v>3.6600000000000001E-3</v>
      </c>
      <c r="J109" s="38">
        <v>2.2499999999999998E-3</v>
      </c>
      <c r="K109" s="38">
        <v>2.8900000000000002E-3</v>
      </c>
      <c r="L109" s="38">
        <v>1.15E-3</v>
      </c>
      <c r="O109" s="38">
        <f t="shared" si="52"/>
        <v>0</v>
      </c>
      <c r="P109" s="38">
        <f t="shared" si="50"/>
        <v>5.0592000000000005E-2</v>
      </c>
      <c r="Q109" s="38">
        <f t="shared" si="51"/>
        <v>9.3371999999999997E-2</v>
      </c>
      <c r="R109" s="38">
        <f t="shared" si="53"/>
        <v>0</v>
      </c>
    </row>
    <row r="110" spans="1:18" x14ac:dyDescent="0.25">
      <c r="A110" t="s">
        <v>401</v>
      </c>
      <c r="B110" s="36">
        <v>0.372</v>
      </c>
      <c r="C110" s="30">
        <v>64</v>
      </c>
      <c r="D110" s="38">
        <v>2.7000000000000001E-3</v>
      </c>
      <c r="F110" s="38">
        <v>0</v>
      </c>
      <c r="G110" s="38">
        <v>0.13300000000000001</v>
      </c>
      <c r="H110" s="38">
        <v>0.24399999999999999</v>
      </c>
      <c r="I110" s="38">
        <v>3.8300000000000001E-3</v>
      </c>
      <c r="J110" s="38">
        <v>2.4099999999999998E-3</v>
      </c>
      <c r="K110" s="38">
        <v>2.8500000000000001E-3</v>
      </c>
      <c r="L110" s="38">
        <v>1.1000000000000001E-3</v>
      </c>
      <c r="O110" s="38">
        <f t="shared" si="52"/>
        <v>0</v>
      </c>
      <c r="P110" s="38">
        <f t="shared" si="50"/>
        <v>4.9475999999999999E-2</v>
      </c>
      <c r="Q110" s="38">
        <f t="shared" si="51"/>
        <v>9.0768000000000001E-2</v>
      </c>
      <c r="R110" s="38">
        <f t="shared" si="53"/>
        <v>0</v>
      </c>
    </row>
    <row r="111" spans="1:18" x14ac:dyDescent="0.25">
      <c r="A111" t="s">
        <v>401</v>
      </c>
      <c r="B111" s="36">
        <v>0.372</v>
      </c>
      <c r="C111" s="30">
        <v>65</v>
      </c>
      <c r="D111" s="38">
        <v>2.2000000000000001E-3</v>
      </c>
      <c r="F111" s="38">
        <v>0</v>
      </c>
      <c r="G111" s="38">
        <v>0.18</v>
      </c>
      <c r="H111" s="38">
        <v>0.33100000000000002</v>
      </c>
      <c r="I111" s="38">
        <v>4.0000000000000001E-3</v>
      </c>
      <c r="J111" s="38">
        <v>2.5699999999999998E-3</v>
      </c>
      <c r="K111" s="38">
        <v>2.82E-3</v>
      </c>
      <c r="L111" s="38">
        <v>1.07E-3</v>
      </c>
      <c r="O111" s="38">
        <f t="shared" si="52"/>
        <v>0</v>
      </c>
      <c r="P111" s="38">
        <f t="shared" si="50"/>
        <v>6.6959999999999992E-2</v>
      </c>
      <c r="Q111" s="38">
        <f t="shared" si="51"/>
        <v>0.12313200000000001</v>
      </c>
      <c r="R111" s="38">
        <f t="shared" si="53"/>
        <v>0</v>
      </c>
    </row>
    <row r="112" spans="1:18" x14ac:dyDescent="0.25">
      <c r="A112" t="s">
        <v>401</v>
      </c>
      <c r="B112" s="36">
        <v>0.372</v>
      </c>
      <c r="C112" s="30">
        <v>70</v>
      </c>
      <c r="D112" s="38">
        <v>2.9999999999999997E-4</v>
      </c>
      <c r="F112" s="38">
        <v>0</v>
      </c>
      <c r="G112" s="38">
        <v>0.13100000000000001</v>
      </c>
      <c r="H112" s="38">
        <v>0.24099999999999999</v>
      </c>
      <c r="I112" s="38">
        <v>5.2399999999999999E-3</v>
      </c>
      <c r="J112" s="38">
        <v>3.6700000000000001E-3</v>
      </c>
      <c r="K112" s="38">
        <v>2.7899999999999999E-3</v>
      </c>
      <c r="L112" s="38">
        <v>1.0499999999999999E-3</v>
      </c>
      <c r="O112" s="38">
        <f t="shared" si="52"/>
        <v>0</v>
      </c>
      <c r="P112" s="38">
        <f t="shared" si="50"/>
        <v>4.8732000000000004E-2</v>
      </c>
      <c r="Q112" s="38">
        <f t="shared" si="51"/>
        <v>8.9651999999999996E-2</v>
      </c>
      <c r="R112" s="38">
        <f t="shared" si="53"/>
        <v>0</v>
      </c>
    </row>
    <row r="115" spans="1:18" x14ac:dyDescent="0.25">
      <c r="F115" s="38" t="s">
        <v>513</v>
      </c>
      <c r="G115" s="38" t="s">
        <v>514</v>
      </c>
      <c r="H115" s="38" t="s">
        <v>515</v>
      </c>
    </row>
    <row r="116" spans="1:18" x14ac:dyDescent="0.25">
      <c r="A116" t="s">
        <v>398</v>
      </c>
      <c r="B116" s="36">
        <v>3.3000000000000002E-2</v>
      </c>
      <c r="C116" s="30">
        <v>0</v>
      </c>
      <c r="D116" s="38">
        <v>0.1313</v>
      </c>
      <c r="E116" s="30">
        <v>20</v>
      </c>
      <c r="F116" s="38">
        <v>3.6900000000000002E-2</v>
      </c>
      <c r="I116" s="38">
        <v>3.1E-4</v>
      </c>
      <c r="J116" s="38">
        <v>2.0000000000000001E-4</v>
      </c>
      <c r="K116" s="38">
        <v>3.6000000000000002E-4</v>
      </c>
      <c r="L116" s="38">
        <v>3.0000000000000001E-5</v>
      </c>
      <c r="M116" s="38">
        <v>2.0000000000000002E-5</v>
      </c>
      <c r="O116" s="38">
        <f>+$B116*F116</f>
        <v>1.2177000000000002E-3</v>
      </c>
      <c r="P116" s="38">
        <f t="shared" ref="P116:P134" si="54">+$B116*G116</f>
        <v>0</v>
      </c>
      <c r="Q116" s="38">
        <f t="shared" ref="Q116:Q134" si="55">+$B116*H116</f>
        <v>0</v>
      </c>
      <c r="R116" s="38">
        <f>+B116*M116</f>
        <v>6.6000000000000003E-7</v>
      </c>
    </row>
    <row r="117" spans="1:18" x14ac:dyDescent="0.25">
      <c r="A117" t="s">
        <v>398</v>
      </c>
      <c r="B117" s="36">
        <v>3.3000000000000002E-2</v>
      </c>
      <c r="C117" s="30">
        <v>1</v>
      </c>
      <c r="D117" s="38">
        <v>9.6699999999999994E-2</v>
      </c>
      <c r="E117" s="30">
        <v>25</v>
      </c>
      <c r="F117" s="38">
        <v>3.6900000000000002E-2</v>
      </c>
      <c r="I117" s="38">
        <v>4.0000000000000002E-4</v>
      </c>
      <c r="J117" s="38">
        <v>2.3000000000000001E-4</v>
      </c>
      <c r="K117" s="38">
        <v>5.4000000000000001E-4</v>
      </c>
      <c r="L117" s="38">
        <v>6.9999999999999994E-5</v>
      </c>
      <c r="M117" s="38">
        <v>7.6000000000000004E-4</v>
      </c>
      <c r="O117" s="38">
        <f t="shared" ref="O117:O134" si="56">+$B117*F117</f>
        <v>1.2177000000000002E-3</v>
      </c>
      <c r="P117" s="38">
        <f t="shared" si="54"/>
        <v>0</v>
      </c>
      <c r="Q117" s="38">
        <f t="shared" si="55"/>
        <v>0</v>
      </c>
      <c r="R117" s="38">
        <f t="shared" ref="R117:R134" si="57">+B117*M117</f>
        <v>2.5080000000000004E-5</v>
      </c>
    </row>
    <row r="118" spans="1:18" x14ac:dyDescent="0.25">
      <c r="A118" t="s">
        <v>398</v>
      </c>
      <c r="B118" s="36">
        <v>3.3000000000000002E-2</v>
      </c>
      <c r="C118" s="30">
        <v>2</v>
      </c>
      <c r="D118" s="38">
        <v>6.2199999999999998E-2</v>
      </c>
      <c r="E118" s="30">
        <v>30</v>
      </c>
      <c r="F118" s="38">
        <v>3.6900000000000002E-2</v>
      </c>
      <c r="I118" s="38">
        <v>4.8999999999999998E-4</v>
      </c>
      <c r="J118" s="38">
        <v>2.5000000000000001E-4</v>
      </c>
      <c r="K118" s="38">
        <v>6.3000000000000003E-4</v>
      </c>
      <c r="L118" s="38">
        <v>1E-4</v>
      </c>
      <c r="M118" s="38">
        <v>1.6999999999999999E-3</v>
      </c>
      <c r="O118" s="38">
        <f t="shared" si="56"/>
        <v>1.2177000000000002E-3</v>
      </c>
      <c r="P118" s="38">
        <f t="shared" si="54"/>
        <v>0</v>
      </c>
      <c r="Q118" s="38">
        <f t="shared" si="55"/>
        <v>0</v>
      </c>
      <c r="R118" s="38">
        <f t="shared" si="57"/>
        <v>5.6100000000000002E-5</v>
      </c>
    </row>
    <row r="119" spans="1:18" x14ac:dyDescent="0.25">
      <c r="A119" t="s">
        <v>398</v>
      </c>
      <c r="B119" s="36">
        <v>3.3000000000000002E-2</v>
      </c>
      <c r="C119" s="30">
        <v>3</v>
      </c>
      <c r="D119" s="38">
        <v>4.6100000000000002E-2</v>
      </c>
      <c r="E119" s="30">
        <v>35</v>
      </c>
      <c r="F119" s="38">
        <v>3.6900000000000002E-2</v>
      </c>
      <c r="I119" s="38">
        <v>5.6999999999999998E-4</v>
      </c>
      <c r="J119" s="38">
        <v>3.5E-4</v>
      </c>
      <c r="K119" s="38">
        <v>7.2000000000000005E-4</v>
      </c>
      <c r="L119" s="38">
        <v>1.2E-4</v>
      </c>
      <c r="M119" s="38">
        <v>2.64E-3</v>
      </c>
      <c r="O119" s="38">
        <f t="shared" si="56"/>
        <v>1.2177000000000002E-3</v>
      </c>
      <c r="P119" s="38">
        <f t="shared" si="54"/>
        <v>0</v>
      </c>
      <c r="Q119" s="38">
        <f t="shared" si="55"/>
        <v>0</v>
      </c>
      <c r="R119" s="38">
        <f t="shared" si="57"/>
        <v>8.7120000000000006E-5</v>
      </c>
    </row>
    <row r="120" spans="1:18" x14ac:dyDescent="0.25">
      <c r="A120" t="s">
        <v>398</v>
      </c>
      <c r="B120" s="36">
        <v>3.3000000000000002E-2</v>
      </c>
      <c r="C120" s="30">
        <v>4</v>
      </c>
      <c r="D120" s="38">
        <v>3.7400000000000003E-2</v>
      </c>
      <c r="E120" s="30">
        <v>40</v>
      </c>
      <c r="F120" s="38">
        <v>3.6900000000000002E-2</v>
      </c>
      <c r="I120" s="38">
        <v>7.5000000000000002E-4</v>
      </c>
      <c r="J120" s="38">
        <v>5.0000000000000001E-4</v>
      </c>
      <c r="K120" s="38">
        <v>7.2000000000000005E-4</v>
      </c>
      <c r="L120" s="38">
        <v>1.2999999999999999E-4</v>
      </c>
      <c r="M120" s="38">
        <v>3.5999999999999999E-3</v>
      </c>
      <c r="O120" s="38">
        <f t="shared" si="56"/>
        <v>1.2177000000000002E-3</v>
      </c>
      <c r="P120" s="38">
        <f t="shared" si="54"/>
        <v>0</v>
      </c>
      <c r="Q120" s="38">
        <f t="shared" si="55"/>
        <v>0</v>
      </c>
      <c r="R120" s="38">
        <f t="shared" si="57"/>
        <v>1.188E-4</v>
      </c>
    </row>
    <row r="121" spans="1:18" x14ac:dyDescent="0.25">
      <c r="A121" t="s">
        <v>398</v>
      </c>
      <c r="B121" s="36">
        <v>3.3000000000000002E-2</v>
      </c>
      <c r="C121" s="30">
        <v>5</v>
      </c>
      <c r="D121" s="38">
        <v>8.0000000000000002E-3</v>
      </c>
      <c r="E121" s="30">
        <v>45</v>
      </c>
      <c r="F121" s="38">
        <v>0</v>
      </c>
      <c r="I121" s="38">
        <v>1.06E-3</v>
      </c>
      <c r="J121" s="38">
        <v>7.1000000000000002E-4</v>
      </c>
      <c r="K121" s="38">
        <v>1.08E-3</v>
      </c>
      <c r="L121" s="38">
        <v>1.3999999999999999E-4</v>
      </c>
      <c r="M121" s="38">
        <v>4.5700000000000003E-3</v>
      </c>
      <c r="O121" s="38">
        <f t="shared" si="56"/>
        <v>0</v>
      </c>
      <c r="P121" s="38">
        <f t="shared" si="54"/>
        <v>0</v>
      </c>
      <c r="Q121" s="38">
        <f t="shared" si="55"/>
        <v>0</v>
      </c>
      <c r="R121" s="38">
        <f t="shared" si="57"/>
        <v>1.5081000000000003E-4</v>
      </c>
    </row>
    <row r="122" spans="1:18" x14ac:dyDescent="0.25">
      <c r="A122" t="s">
        <v>398</v>
      </c>
      <c r="B122" s="36">
        <v>3.3000000000000002E-2</v>
      </c>
      <c r="C122" s="30">
        <v>6</v>
      </c>
      <c r="D122" s="38">
        <v>7.4999999999999997E-3</v>
      </c>
      <c r="E122" s="30">
        <v>50</v>
      </c>
      <c r="F122" s="38">
        <v>0</v>
      </c>
      <c r="G122" s="38">
        <v>1.2E-2</v>
      </c>
      <c r="H122" s="38">
        <v>3.9E-2</v>
      </c>
      <c r="I122" s="38">
        <v>1.5499999999999999E-3</v>
      </c>
      <c r="J122" s="38">
        <v>1E-3</v>
      </c>
      <c r="K122" s="38">
        <v>2.16E-3</v>
      </c>
      <c r="L122" s="38">
        <v>1.4999999999999999E-4</v>
      </c>
      <c r="M122" s="38">
        <v>5.5700000000000003E-3</v>
      </c>
      <c r="O122" s="38">
        <f t="shared" si="56"/>
        <v>0</v>
      </c>
      <c r="P122" s="38">
        <f t="shared" si="54"/>
        <v>3.9600000000000003E-4</v>
      </c>
      <c r="Q122" s="38">
        <f t="shared" si="55"/>
        <v>1.2870000000000002E-3</v>
      </c>
      <c r="R122" s="38">
        <f t="shared" si="57"/>
        <v>1.8381000000000002E-4</v>
      </c>
    </row>
    <row r="123" spans="1:18" x14ac:dyDescent="0.25">
      <c r="A123" t="s">
        <v>398</v>
      </c>
      <c r="B123" s="36">
        <v>3.3000000000000002E-2</v>
      </c>
      <c r="C123" s="30">
        <v>7</v>
      </c>
      <c r="D123" s="38">
        <v>7.1000000000000004E-3</v>
      </c>
      <c r="E123" s="30">
        <v>55</v>
      </c>
      <c r="F123" s="38">
        <v>0</v>
      </c>
      <c r="G123" s="38">
        <v>6.8000000000000005E-2</v>
      </c>
      <c r="H123" s="38">
        <v>0.13900000000000001</v>
      </c>
      <c r="I123" s="38">
        <v>2.2799999999999999E-3</v>
      </c>
      <c r="J123" s="38">
        <v>1.3799999999999999E-3</v>
      </c>
      <c r="K123" s="38">
        <v>3.0599999999999998E-3</v>
      </c>
      <c r="L123" s="38">
        <v>1.6000000000000001E-4</v>
      </c>
      <c r="M123" s="38">
        <v>6.5799999999999999E-3</v>
      </c>
      <c r="O123" s="38">
        <f t="shared" si="56"/>
        <v>0</v>
      </c>
      <c r="P123" s="38">
        <f t="shared" si="54"/>
        <v>2.2440000000000003E-3</v>
      </c>
      <c r="Q123" s="38">
        <f t="shared" si="55"/>
        <v>4.5870000000000008E-3</v>
      </c>
      <c r="R123" s="38">
        <f t="shared" si="57"/>
        <v>2.1714E-4</v>
      </c>
    </row>
    <row r="124" spans="1:18" x14ac:dyDescent="0.25">
      <c r="A124" t="s">
        <v>398</v>
      </c>
      <c r="B124" s="36">
        <v>3.3000000000000002E-2</v>
      </c>
      <c r="C124" s="30">
        <v>8</v>
      </c>
      <c r="D124" s="38">
        <v>6.6E-3</v>
      </c>
      <c r="E124" s="30">
        <v>56</v>
      </c>
      <c r="F124" s="38">
        <v>0</v>
      </c>
      <c r="G124" s="38">
        <v>5.6000000000000001E-2</v>
      </c>
      <c r="H124" s="38">
        <v>0.11700000000000001</v>
      </c>
      <c r="I124" s="38">
        <v>2.49E-3</v>
      </c>
      <c r="J124" s="38">
        <v>1.48E-3</v>
      </c>
      <c r="K124" s="38">
        <v>3.2399999999999998E-3</v>
      </c>
      <c r="L124" s="38">
        <v>1.6000000000000001E-4</v>
      </c>
      <c r="M124" s="38">
        <v>6.79E-3</v>
      </c>
      <c r="O124" s="38">
        <f t="shared" si="56"/>
        <v>0</v>
      </c>
      <c r="P124" s="38">
        <f t="shared" si="54"/>
        <v>1.848E-3</v>
      </c>
      <c r="Q124" s="38">
        <f t="shared" si="55"/>
        <v>3.8610000000000003E-3</v>
      </c>
      <c r="R124" s="38">
        <f t="shared" si="57"/>
        <v>2.2407000000000001E-4</v>
      </c>
    </row>
    <row r="125" spans="1:18" x14ac:dyDescent="0.25">
      <c r="A125" t="s">
        <v>398</v>
      </c>
      <c r="B125" s="36">
        <v>3.3000000000000002E-2</v>
      </c>
      <c r="C125" s="30">
        <v>9</v>
      </c>
      <c r="D125" s="38">
        <v>6.1999999999999998E-3</v>
      </c>
      <c r="E125" s="30">
        <v>57</v>
      </c>
      <c r="F125" s="38">
        <v>0</v>
      </c>
      <c r="G125" s="38">
        <v>5.3999999999999999E-2</v>
      </c>
      <c r="H125" s="38">
        <v>0.115</v>
      </c>
      <c r="I125" s="38">
        <v>2.65E-3</v>
      </c>
      <c r="J125" s="38">
        <v>1.57E-3</v>
      </c>
      <c r="K125" s="38">
        <v>3.4199999999999999E-3</v>
      </c>
      <c r="L125" s="38">
        <v>1.6000000000000001E-4</v>
      </c>
      <c r="M125" s="38">
        <v>7.0000000000000001E-3</v>
      </c>
      <c r="O125" s="38">
        <f t="shared" si="56"/>
        <v>0</v>
      </c>
      <c r="P125" s="38">
        <f t="shared" si="54"/>
        <v>1.7820000000000002E-3</v>
      </c>
      <c r="Q125" s="38">
        <f t="shared" si="55"/>
        <v>3.7950000000000002E-3</v>
      </c>
      <c r="R125" s="38">
        <f t="shared" si="57"/>
        <v>2.31E-4</v>
      </c>
    </row>
    <row r="126" spans="1:18" x14ac:dyDescent="0.25">
      <c r="A126" t="s">
        <v>398</v>
      </c>
      <c r="B126" s="36">
        <v>3.3000000000000002E-2</v>
      </c>
      <c r="C126" s="30">
        <v>10</v>
      </c>
      <c r="D126" s="38">
        <v>5.7999999999999996E-3</v>
      </c>
      <c r="E126" s="30">
        <v>58</v>
      </c>
      <c r="F126" s="38">
        <v>0</v>
      </c>
      <c r="G126" s="38">
        <v>6.2E-2</v>
      </c>
      <c r="H126" s="38">
        <v>0.128</v>
      </c>
      <c r="I126" s="38">
        <v>2.8E-3</v>
      </c>
      <c r="J126" s="38">
        <v>1.66E-3</v>
      </c>
      <c r="K126" s="38">
        <v>3.5100000000000001E-3</v>
      </c>
      <c r="L126" s="38">
        <v>1.7000000000000001E-4</v>
      </c>
      <c r="M126" s="38">
        <v>7.1999999999999998E-3</v>
      </c>
      <c r="O126" s="38">
        <f t="shared" si="56"/>
        <v>0</v>
      </c>
      <c r="P126" s="38">
        <f t="shared" si="54"/>
        <v>2.0460000000000001E-3</v>
      </c>
      <c r="Q126" s="38">
        <f t="shared" si="55"/>
        <v>4.2240000000000003E-3</v>
      </c>
      <c r="R126" s="38">
        <f t="shared" si="57"/>
        <v>2.376E-4</v>
      </c>
    </row>
    <row r="127" spans="1:18" x14ac:dyDescent="0.25">
      <c r="A127" t="s">
        <v>398</v>
      </c>
      <c r="B127" s="36">
        <v>3.3000000000000002E-2</v>
      </c>
      <c r="C127" s="30">
        <v>15</v>
      </c>
      <c r="D127" s="38">
        <v>3.8999999999999998E-3</v>
      </c>
      <c r="E127" s="30">
        <v>59</v>
      </c>
      <c r="F127" s="38">
        <v>0</v>
      </c>
      <c r="G127" s="38">
        <v>5.8999999999999997E-2</v>
      </c>
      <c r="H127" s="38">
        <v>0.122</v>
      </c>
      <c r="I127" s="38">
        <v>2.9399999999999999E-3</v>
      </c>
      <c r="J127" s="38">
        <v>1.74E-3</v>
      </c>
      <c r="K127" s="38">
        <v>3.6900000000000001E-3</v>
      </c>
      <c r="L127" s="38">
        <v>1.7000000000000001E-4</v>
      </c>
      <c r="M127" s="38">
        <v>7.4099999999999999E-3</v>
      </c>
      <c r="O127" s="38">
        <f t="shared" si="56"/>
        <v>0</v>
      </c>
      <c r="P127" s="38">
        <f t="shared" si="54"/>
        <v>1.9469999999999999E-3</v>
      </c>
      <c r="Q127" s="38">
        <f t="shared" si="55"/>
        <v>4.0260000000000001E-3</v>
      </c>
      <c r="R127" s="38">
        <f t="shared" si="57"/>
        <v>2.4453000000000002E-4</v>
      </c>
    </row>
    <row r="128" spans="1:18" x14ac:dyDescent="0.25">
      <c r="A128" t="s">
        <v>398</v>
      </c>
      <c r="B128" s="36">
        <v>3.3000000000000002E-2</v>
      </c>
      <c r="C128" s="30">
        <v>20</v>
      </c>
      <c r="D128" s="38">
        <v>2.5000000000000001E-3</v>
      </c>
      <c r="E128" s="30">
        <v>60</v>
      </c>
      <c r="F128" s="38">
        <v>0</v>
      </c>
      <c r="G128" s="38">
        <v>7.2999999999999995E-2</v>
      </c>
      <c r="H128" s="38">
        <v>0.14799999999999999</v>
      </c>
      <c r="I128" s="38">
        <v>3.0799999999999998E-3</v>
      </c>
      <c r="J128" s="38">
        <v>1.82E-3</v>
      </c>
      <c r="K128" s="38">
        <v>3.8700000000000002E-3</v>
      </c>
      <c r="L128" s="38">
        <v>1.7000000000000001E-4</v>
      </c>
      <c r="M128" s="38">
        <v>7.62E-3</v>
      </c>
      <c r="O128" s="38">
        <f t="shared" si="56"/>
        <v>0</v>
      </c>
      <c r="P128" s="38">
        <f t="shared" si="54"/>
        <v>2.4090000000000001E-3</v>
      </c>
      <c r="Q128" s="38">
        <f t="shared" si="55"/>
        <v>4.8840000000000003E-3</v>
      </c>
      <c r="R128" s="38">
        <f t="shared" si="57"/>
        <v>2.5146000000000001E-4</v>
      </c>
    </row>
    <row r="129" spans="1:18" x14ac:dyDescent="0.25">
      <c r="A129" t="s">
        <v>398</v>
      </c>
      <c r="B129" s="36">
        <v>3.3000000000000002E-2</v>
      </c>
      <c r="C129" s="30">
        <v>25</v>
      </c>
      <c r="D129" s="38">
        <v>1.2999999999999999E-3</v>
      </c>
      <c r="E129" s="30">
        <v>61</v>
      </c>
      <c r="F129" s="38">
        <v>0</v>
      </c>
      <c r="G129" s="38">
        <v>0.09</v>
      </c>
      <c r="H129" s="38">
        <v>0.17799999999999999</v>
      </c>
      <c r="I129" s="38">
        <v>3.2799999999999999E-3</v>
      </c>
      <c r="J129" s="38">
        <v>1.9599999999999999E-3</v>
      </c>
      <c r="K129" s="38">
        <v>3.96E-3</v>
      </c>
      <c r="L129" s="38">
        <v>1.7000000000000001E-4</v>
      </c>
      <c r="M129" s="38">
        <v>7.8300000000000002E-3</v>
      </c>
      <c r="O129" s="38">
        <f t="shared" si="56"/>
        <v>0</v>
      </c>
      <c r="P129" s="38">
        <f t="shared" si="54"/>
        <v>2.97E-3</v>
      </c>
      <c r="Q129" s="38">
        <f t="shared" si="55"/>
        <v>5.8739999999999999E-3</v>
      </c>
      <c r="R129" s="38">
        <f t="shared" si="57"/>
        <v>2.5839E-4</v>
      </c>
    </row>
    <row r="130" spans="1:18" x14ac:dyDescent="0.25">
      <c r="A130" t="s">
        <v>398</v>
      </c>
      <c r="B130" s="36">
        <v>3.3000000000000002E-2</v>
      </c>
      <c r="C130" s="30">
        <v>30</v>
      </c>
      <c r="D130" s="38">
        <v>8.9999999999999998E-4</v>
      </c>
      <c r="E130" s="30">
        <v>62</v>
      </c>
      <c r="F130" s="38">
        <v>0</v>
      </c>
      <c r="G130" s="38">
        <v>0.115</v>
      </c>
      <c r="H130" s="38">
        <v>0.222</v>
      </c>
      <c r="I130" s="38">
        <v>3.47E-3</v>
      </c>
      <c r="J130" s="38">
        <v>2.0799999999999998E-3</v>
      </c>
      <c r="K130" s="38">
        <v>4.1399999999999996E-3</v>
      </c>
      <c r="L130" s="38">
        <v>1.7000000000000001E-4</v>
      </c>
      <c r="M130" s="38">
        <v>8.0499999999999999E-3</v>
      </c>
      <c r="O130" s="38">
        <f t="shared" si="56"/>
        <v>0</v>
      </c>
      <c r="P130" s="38">
        <f t="shared" si="54"/>
        <v>3.7950000000000002E-3</v>
      </c>
      <c r="Q130" s="38">
        <f t="shared" si="55"/>
        <v>7.326E-3</v>
      </c>
      <c r="R130" s="38">
        <f t="shared" si="57"/>
        <v>2.6565000000000003E-4</v>
      </c>
    </row>
    <row r="131" spans="1:18" x14ac:dyDescent="0.25">
      <c r="A131" t="s">
        <v>398</v>
      </c>
      <c r="B131" s="36">
        <v>3.3000000000000002E-2</v>
      </c>
      <c r="C131" s="30">
        <v>35</v>
      </c>
      <c r="D131" s="38">
        <v>8.9999999999999998E-4</v>
      </c>
      <c r="E131" s="30">
        <v>63</v>
      </c>
      <c r="F131" s="38">
        <v>0</v>
      </c>
      <c r="G131" s="38">
        <v>0.11700000000000001</v>
      </c>
      <c r="H131" s="38">
        <v>0.22700000000000001</v>
      </c>
      <c r="I131" s="38">
        <v>3.6600000000000001E-3</v>
      </c>
      <c r="J131" s="38">
        <v>2.2499999999999998E-3</v>
      </c>
      <c r="K131" s="38">
        <v>4.3200000000000001E-3</v>
      </c>
      <c r="L131" s="38">
        <v>1.8000000000000001E-4</v>
      </c>
      <c r="M131" s="38">
        <v>8.26E-3</v>
      </c>
      <c r="O131" s="38">
        <f t="shared" si="56"/>
        <v>0</v>
      </c>
      <c r="P131" s="38">
        <f t="shared" si="54"/>
        <v>3.8610000000000003E-3</v>
      </c>
      <c r="Q131" s="38">
        <f t="shared" si="55"/>
        <v>7.4910000000000003E-3</v>
      </c>
      <c r="R131" s="38">
        <f t="shared" si="57"/>
        <v>2.7258000000000002E-4</v>
      </c>
    </row>
    <row r="132" spans="1:18" x14ac:dyDescent="0.25">
      <c r="A132" t="s">
        <v>398</v>
      </c>
      <c r="B132" s="36">
        <v>3.3000000000000002E-2</v>
      </c>
      <c r="C132" s="30">
        <v>40</v>
      </c>
      <c r="D132" s="38">
        <v>8.9999999999999998E-4</v>
      </c>
      <c r="E132" s="30">
        <v>64</v>
      </c>
      <c r="F132" s="38">
        <v>0</v>
      </c>
      <c r="G132" s="38">
        <v>0.113</v>
      </c>
      <c r="H132" s="38">
        <v>0.219</v>
      </c>
      <c r="I132" s="38">
        <v>3.8300000000000001E-3</v>
      </c>
      <c r="J132" s="38">
        <v>2.4099999999999998E-3</v>
      </c>
      <c r="K132" s="38">
        <v>4.4099999999999999E-3</v>
      </c>
      <c r="L132" s="38">
        <v>1.8000000000000001E-4</v>
      </c>
      <c r="M132" s="38">
        <v>8.4700000000000001E-3</v>
      </c>
      <c r="O132" s="38">
        <f t="shared" si="56"/>
        <v>0</v>
      </c>
      <c r="P132" s="38">
        <f t="shared" si="54"/>
        <v>3.7290000000000001E-3</v>
      </c>
      <c r="Q132" s="38">
        <f t="shared" si="55"/>
        <v>7.2269999999999999E-3</v>
      </c>
      <c r="R132" s="38">
        <f t="shared" si="57"/>
        <v>2.7951000000000001E-4</v>
      </c>
    </row>
    <row r="133" spans="1:18" x14ac:dyDescent="0.25">
      <c r="A133" t="s">
        <v>398</v>
      </c>
      <c r="B133" s="36">
        <v>3.3000000000000002E-2</v>
      </c>
      <c r="C133" s="30">
        <v>45</v>
      </c>
      <c r="D133" s="38">
        <v>8.9999999999999998E-4</v>
      </c>
      <c r="E133" s="30">
        <v>65</v>
      </c>
      <c r="F133" s="38">
        <v>0</v>
      </c>
      <c r="G133" s="38">
        <v>0.14799999999999999</v>
      </c>
      <c r="H133" s="38">
        <v>0.28100000000000003</v>
      </c>
      <c r="I133" s="38">
        <v>4.0000000000000001E-3</v>
      </c>
      <c r="J133" s="38">
        <v>2.5699999999999998E-3</v>
      </c>
      <c r="K133" s="38">
        <v>4.5900000000000003E-3</v>
      </c>
      <c r="L133" s="38">
        <v>1.8000000000000001E-4</v>
      </c>
      <c r="M133" s="38">
        <v>8.6899999999999998E-3</v>
      </c>
      <c r="O133" s="38">
        <f t="shared" si="56"/>
        <v>0</v>
      </c>
      <c r="P133" s="38">
        <f t="shared" si="54"/>
        <v>4.8840000000000003E-3</v>
      </c>
      <c r="Q133" s="38">
        <f t="shared" si="55"/>
        <v>9.2730000000000017E-3</v>
      </c>
      <c r="R133" s="38">
        <f t="shared" si="57"/>
        <v>2.8676999999999999E-4</v>
      </c>
    </row>
    <row r="134" spans="1:18" x14ac:dyDescent="0.25">
      <c r="A134" t="s">
        <v>398</v>
      </c>
      <c r="B134" s="36">
        <v>3.3000000000000002E-2</v>
      </c>
      <c r="C134" s="30">
        <v>50</v>
      </c>
      <c r="D134" s="38">
        <v>0</v>
      </c>
      <c r="E134" s="30">
        <v>70</v>
      </c>
      <c r="F134" s="38">
        <v>0</v>
      </c>
      <c r="G134" s="38">
        <v>0.14299999999999999</v>
      </c>
      <c r="H134" s="38">
        <v>0.27100000000000002</v>
      </c>
      <c r="I134" s="38">
        <v>5.2399999999999999E-3</v>
      </c>
      <c r="J134" s="38">
        <v>3.6700000000000001E-3</v>
      </c>
      <c r="K134" s="38">
        <v>4.5900000000000003E-3</v>
      </c>
      <c r="L134" s="38">
        <v>1.9000000000000001E-4</v>
      </c>
      <c r="M134" s="38">
        <v>9.7800000000000005E-3</v>
      </c>
      <c r="O134" s="38">
        <f t="shared" si="56"/>
        <v>0</v>
      </c>
      <c r="P134" s="38">
        <f t="shared" si="54"/>
        <v>4.7190000000000001E-3</v>
      </c>
      <c r="Q134" s="38">
        <f t="shared" si="55"/>
        <v>8.9430000000000013E-3</v>
      </c>
      <c r="R134" s="38">
        <f t="shared" si="57"/>
        <v>3.2274000000000002E-4</v>
      </c>
    </row>
    <row r="137" spans="1:18" x14ac:dyDescent="0.25">
      <c r="F137" s="38" t="s">
        <v>513</v>
      </c>
      <c r="G137" s="38" t="s">
        <v>514</v>
      </c>
      <c r="H137" s="38" t="s">
        <v>515</v>
      </c>
    </row>
    <row r="138" spans="1:18" x14ac:dyDescent="0.25">
      <c r="A138" t="s">
        <v>510</v>
      </c>
      <c r="B138" s="36">
        <v>5.0999999999999997E-2</v>
      </c>
      <c r="C138" s="30">
        <v>0</v>
      </c>
      <c r="D138" s="38">
        <v>0.1217</v>
      </c>
      <c r="E138" s="30">
        <v>20</v>
      </c>
      <c r="F138" s="38">
        <v>1.7299999999999999E-2</v>
      </c>
      <c r="I138" s="38">
        <v>3.1E-4</v>
      </c>
      <c r="J138" s="38">
        <v>2.0000000000000001E-4</v>
      </c>
      <c r="K138" s="38">
        <v>1E-4</v>
      </c>
      <c r="L138" s="38">
        <v>3.0000000000000001E-5</v>
      </c>
      <c r="M138" s="38">
        <v>3.8999999999999999E-4</v>
      </c>
      <c r="O138" s="38">
        <f>+$B138*F138</f>
        <v>8.8229999999999992E-4</v>
      </c>
      <c r="P138" s="38">
        <f t="shared" ref="P138:P156" si="58">+$B138*G138</f>
        <v>0</v>
      </c>
      <c r="Q138" s="38">
        <f t="shared" ref="Q138:Q156" si="59">+$B138*H138</f>
        <v>0</v>
      </c>
      <c r="R138" s="38">
        <f>+B138*M138</f>
        <v>1.9889999999999998E-5</v>
      </c>
    </row>
    <row r="139" spans="1:18" x14ac:dyDescent="0.25">
      <c r="A139" t="s">
        <v>510</v>
      </c>
      <c r="B139" s="36">
        <v>5.0999999999999997E-2</v>
      </c>
      <c r="C139" s="30">
        <v>1</v>
      </c>
      <c r="D139" s="38">
        <v>7.7899999999999997E-2</v>
      </c>
      <c r="E139" s="30">
        <v>25</v>
      </c>
      <c r="F139" s="38">
        <v>1.7299999999999999E-2</v>
      </c>
      <c r="I139" s="38">
        <v>4.0000000000000002E-4</v>
      </c>
      <c r="J139" s="38">
        <v>2.3000000000000001E-4</v>
      </c>
      <c r="K139" s="38">
        <v>1E-4</v>
      </c>
      <c r="L139" s="38">
        <v>6.9999999999999994E-5</v>
      </c>
      <c r="M139" s="38">
        <v>8.7000000000000001E-4</v>
      </c>
      <c r="O139" s="38">
        <f t="shared" ref="O139:O156" si="60">+$B139*F139</f>
        <v>8.8229999999999992E-4</v>
      </c>
      <c r="P139" s="38">
        <f t="shared" si="58"/>
        <v>0</v>
      </c>
      <c r="Q139" s="38">
        <f t="shared" si="59"/>
        <v>0</v>
      </c>
      <c r="R139" s="38">
        <f t="shared" ref="R139:R156" si="61">+B139*M139</f>
        <v>4.4369999999999997E-5</v>
      </c>
    </row>
    <row r="140" spans="1:18" x14ac:dyDescent="0.25">
      <c r="A140" t="s">
        <v>510</v>
      </c>
      <c r="B140" s="36">
        <v>5.0999999999999997E-2</v>
      </c>
      <c r="C140" s="30">
        <v>2</v>
      </c>
      <c r="D140" s="38">
        <v>4.3099999999999999E-2</v>
      </c>
      <c r="E140" s="30">
        <v>30</v>
      </c>
      <c r="F140" s="38">
        <v>1.7299999999999999E-2</v>
      </c>
      <c r="I140" s="38">
        <v>4.8999999999999998E-4</v>
      </c>
      <c r="J140" s="38">
        <v>2.5000000000000001E-4</v>
      </c>
      <c r="K140" s="38">
        <v>1E-4</v>
      </c>
      <c r="L140" s="38">
        <v>1E-4</v>
      </c>
      <c r="M140" s="38">
        <v>1.67E-3</v>
      </c>
      <c r="O140" s="38">
        <f t="shared" si="60"/>
        <v>8.8229999999999992E-4</v>
      </c>
      <c r="P140" s="38">
        <f t="shared" si="58"/>
        <v>0</v>
      </c>
      <c r="Q140" s="38">
        <f t="shared" si="59"/>
        <v>0</v>
      </c>
      <c r="R140" s="38">
        <f t="shared" si="61"/>
        <v>8.5169999999999999E-5</v>
      </c>
    </row>
    <row r="141" spans="1:18" x14ac:dyDescent="0.25">
      <c r="A141" t="s">
        <v>510</v>
      </c>
      <c r="B141" s="36">
        <v>5.0999999999999997E-2</v>
      </c>
      <c r="C141" s="30">
        <v>3</v>
      </c>
      <c r="D141" s="38">
        <v>3.5299999999999998E-2</v>
      </c>
      <c r="E141" s="30">
        <v>35</v>
      </c>
      <c r="F141" s="38">
        <v>1.7299999999999999E-2</v>
      </c>
      <c r="I141" s="38">
        <v>5.6999999999999998E-4</v>
      </c>
      <c r="J141" s="38">
        <v>3.5E-4</v>
      </c>
      <c r="K141" s="38">
        <v>2.0000000000000001E-4</v>
      </c>
      <c r="L141" s="38">
        <v>1.2E-4</v>
      </c>
      <c r="M141" s="38">
        <v>2.8900000000000002E-3</v>
      </c>
      <c r="O141" s="38">
        <f t="shared" si="60"/>
        <v>8.8229999999999992E-4</v>
      </c>
      <c r="P141" s="38">
        <f t="shared" si="58"/>
        <v>0</v>
      </c>
      <c r="Q141" s="38">
        <f t="shared" si="59"/>
        <v>0</v>
      </c>
      <c r="R141" s="38">
        <f t="shared" si="61"/>
        <v>1.4739000000000001E-4</v>
      </c>
    </row>
    <row r="142" spans="1:18" x14ac:dyDescent="0.25">
      <c r="A142" t="s">
        <v>510</v>
      </c>
      <c r="B142" s="36">
        <v>5.0999999999999997E-2</v>
      </c>
      <c r="C142" s="30">
        <v>4</v>
      </c>
      <c r="D142" s="38">
        <v>2.75E-2</v>
      </c>
      <c r="E142" s="30">
        <v>40</v>
      </c>
      <c r="F142" s="38">
        <v>1.7299999999999999E-2</v>
      </c>
      <c r="I142" s="38">
        <v>7.5000000000000002E-4</v>
      </c>
      <c r="J142" s="38">
        <v>5.0000000000000001E-4</v>
      </c>
      <c r="K142" s="38">
        <v>4.0000000000000002E-4</v>
      </c>
      <c r="L142" s="38">
        <v>1.2999999999999999E-4</v>
      </c>
      <c r="M142" s="38">
        <v>4.64E-3</v>
      </c>
      <c r="O142" s="38">
        <f t="shared" si="60"/>
        <v>8.8229999999999992E-4</v>
      </c>
      <c r="P142" s="38">
        <f t="shared" si="58"/>
        <v>0</v>
      </c>
      <c r="Q142" s="38">
        <f t="shared" si="59"/>
        <v>0</v>
      </c>
      <c r="R142" s="38">
        <f t="shared" si="61"/>
        <v>2.3663999999999998E-4</v>
      </c>
    </row>
    <row r="143" spans="1:18" x14ac:dyDescent="0.25">
      <c r="A143" t="s">
        <v>510</v>
      </c>
      <c r="B143" s="36">
        <v>5.0999999999999997E-2</v>
      </c>
      <c r="C143" s="30">
        <v>5</v>
      </c>
      <c r="D143" s="38">
        <v>5.5999999999999999E-3</v>
      </c>
      <c r="E143" s="30">
        <v>45</v>
      </c>
      <c r="F143" s="38">
        <v>0</v>
      </c>
      <c r="I143" s="38">
        <v>1.06E-3</v>
      </c>
      <c r="J143" s="38">
        <v>7.1000000000000002E-4</v>
      </c>
      <c r="K143" s="38">
        <v>5.9999999999999995E-4</v>
      </c>
      <c r="L143" s="38">
        <v>1.3999999999999999E-4</v>
      </c>
      <c r="M143" s="38">
        <v>7.0600000000000003E-3</v>
      </c>
      <c r="O143" s="38">
        <f t="shared" si="60"/>
        <v>0</v>
      </c>
      <c r="P143" s="38">
        <f t="shared" si="58"/>
        <v>0</v>
      </c>
      <c r="Q143" s="38">
        <f t="shared" si="59"/>
        <v>0</v>
      </c>
      <c r="R143" s="38">
        <f t="shared" si="61"/>
        <v>3.6005999999999999E-4</v>
      </c>
    </row>
    <row r="144" spans="1:18" x14ac:dyDescent="0.25">
      <c r="A144" t="s">
        <v>510</v>
      </c>
      <c r="B144" s="36">
        <v>5.0999999999999997E-2</v>
      </c>
      <c r="C144" s="30">
        <v>6</v>
      </c>
      <c r="D144" s="38">
        <v>5.1999999999999998E-3</v>
      </c>
      <c r="E144" s="30">
        <v>50</v>
      </c>
      <c r="F144" s="38">
        <v>0</v>
      </c>
      <c r="G144" s="38">
        <v>5.1999999999999998E-2</v>
      </c>
      <c r="H144" s="38">
        <v>0.14599999999999999</v>
      </c>
      <c r="I144" s="38">
        <v>1.5499999999999999E-3</v>
      </c>
      <c r="J144" s="38">
        <v>1E-3</v>
      </c>
      <c r="K144" s="38">
        <v>9.7999999999999997E-4</v>
      </c>
      <c r="L144" s="38">
        <v>1.4999999999999999E-4</v>
      </c>
      <c r="M144" s="38">
        <v>1.027E-2</v>
      </c>
      <c r="O144" s="38">
        <f t="shared" si="60"/>
        <v>0</v>
      </c>
      <c r="P144" s="38">
        <f t="shared" si="58"/>
        <v>2.6519999999999998E-3</v>
      </c>
      <c r="Q144" s="38">
        <f t="shared" si="59"/>
        <v>7.4459999999999986E-3</v>
      </c>
      <c r="R144" s="38">
        <f t="shared" si="61"/>
        <v>5.237699999999999E-4</v>
      </c>
    </row>
    <row r="145" spans="1:18" x14ac:dyDescent="0.25">
      <c r="A145" t="s">
        <v>510</v>
      </c>
      <c r="B145" s="36">
        <v>5.0999999999999997E-2</v>
      </c>
      <c r="C145" s="30">
        <v>7</v>
      </c>
      <c r="D145" s="38">
        <v>4.8999999999999998E-3</v>
      </c>
      <c r="E145" s="30">
        <v>55</v>
      </c>
      <c r="F145" s="38">
        <v>0</v>
      </c>
      <c r="G145" s="38">
        <v>7.8E-2</v>
      </c>
      <c r="H145" s="38">
        <v>0.21299999999999999</v>
      </c>
      <c r="I145" s="38">
        <v>2.2799999999999999E-3</v>
      </c>
      <c r="J145" s="38">
        <v>1.3799999999999999E-3</v>
      </c>
      <c r="K145" s="38">
        <v>1.4300000000000001E-3</v>
      </c>
      <c r="L145" s="38">
        <v>1.6000000000000001E-4</v>
      </c>
      <c r="M145" s="38">
        <v>1.4420000000000001E-2</v>
      </c>
      <c r="O145" s="38">
        <f t="shared" si="60"/>
        <v>0</v>
      </c>
      <c r="P145" s="38">
        <f t="shared" si="58"/>
        <v>3.9779999999999998E-3</v>
      </c>
      <c r="Q145" s="38">
        <f t="shared" si="59"/>
        <v>1.0862999999999999E-2</v>
      </c>
      <c r="R145" s="38">
        <f t="shared" si="61"/>
        <v>7.3541999999999998E-4</v>
      </c>
    </row>
    <row r="146" spans="1:18" x14ac:dyDescent="0.25">
      <c r="A146" t="s">
        <v>510</v>
      </c>
      <c r="B146" s="36">
        <v>5.0999999999999997E-2</v>
      </c>
      <c r="C146" s="30">
        <v>8</v>
      </c>
      <c r="D146" s="38">
        <v>4.5999999999999999E-3</v>
      </c>
      <c r="E146" s="30">
        <v>56</v>
      </c>
      <c r="F146" s="38">
        <v>0</v>
      </c>
      <c r="G146" s="38">
        <v>7.3999999999999996E-2</v>
      </c>
      <c r="H146" s="38">
        <v>0.20300000000000001</v>
      </c>
      <c r="I146" s="38">
        <v>2.49E-3</v>
      </c>
      <c r="J146" s="38">
        <v>1.48E-3</v>
      </c>
      <c r="K146" s="38">
        <v>1.5E-3</v>
      </c>
      <c r="L146" s="38">
        <v>1.6000000000000001E-4</v>
      </c>
      <c r="M146" s="38">
        <v>1.538E-2</v>
      </c>
      <c r="O146" s="38">
        <f t="shared" si="60"/>
        <v>0</v>
      </c>
      <c r="P146" s="38">
        <f t="shared" si="58"/>
        <v>3.7739999999999996E-3</v>
      </c>
      <c r="Q146" s="38">
        <f t="shared" si="59"/>
        <v>1.0352999999999999E-2</v>
      </c>
      <c r="R146" s="38">
        <f t="shared" si="61"/>
        <v>7.8437999999999989E-4</v>
      </c>
    </row>
    <row r="147" spans="1:18" x14ac:dyDescent="0.25">
      <c r="A147" t="s">
        <v>510</v>
      </c>
      <c r="B147" s="36">
        <v>5.0999999999999997E-2</v>
      </c>
      <c r="C147" s="30">
        <v>9</v>
      </c>
      <c r="D147" s="38">
        <v>4.1999999999999997E-3</v>
      </c>
      <c r="E147" s="30">
        <v>57</v>
      </c>
      <c r="F147" s="38">
        <v>0</v>
      </c>
      <c r="G147" s="38">
        <v>7.0999999999999994E-2</v>
      </c>
      <c r="H147" s="38">
        <v>0.19700000000000001</v>
      </c>
      <c r="I147" s="38">
        <v>2.65E-3</v>
      </c>
      <c r="J147" s="38">
        <v>1.57E-3</v>
      </c>
      <c r="K147" s="38">
        <v>1.58E-3</v>
      </c>
      <c r="L147" s="38">
        <v>1.6000000000000001E-4</v>
      </c>
      <c r="M147" s="38">
        <v>1.6379999999999999E-2</v>
      </c>
      <c r="O147" s="38">
        <f t="shared" si="60"/>
        <v>0</v>
      </c>
      <c r="P147" s="38">
        <f t="shared" si="58"/>
        <v>3.6209999999999997E-3</v>
      </c>
      <c r="Q147" s="38">
        <f t="shared" si="59"/>
        <v>1.0047E-2</v>
      </c>
      <c r="R147" s="38">
        <f t="shared" si="61"/>
        <v>8.3537999999999993E-4</v>
      </c>
    </row>
    <row r="148" spans="1:18" x14ac:dyDescent="0.25">
      <c r="A148" t="s">
        <v>510</v>
      </c>
      <c r="B148" s="36">
        <v>5.0999999999999997E-2</v>
      </c>
      <c r="C148" s="30">
        <v>10</v>
      </c>
      <c r="D148" s="38">
        <v>3.8999999999999998E-3</v>
      </c>
      <c r="E148" s="30">
        <v>58</v>
      </c>
      <c r="F148" s="38">
        <v>0</v>
      </c>
      <c r="G148" s="38">
        <v>8.1000000000000003E-2</v>
      </c>
      <c r="H148" s="38">
        <v>0.22</v>
      </c>
      <c r="I148" s="38">
        <v>2.8E-3</v>
      </c>
      <c r="J148" s="38">
        <v>1.66E-3</v>
      </c>
      <c r="K148" s="38">
        <v>1.65E-3</v>
      </c>
      <c r="L148" s="38">
        <v>1.7000000000000001E-4</v>
      </c>
      <c r="M148" s="38">
        <v>1.7420000000000001E-2</v>
      </c>
      <c r="O148" s="38">
        <f t="shared" si="60"/>
        <v>0</v>
      </c>
      <c r="P148" s="38">
        <f t="shared" si="58"/>
        <v>4.1310000000000001E-3</v>
      </c>
      <c r="Q148" s="38">
        <f t="shared" si="59"/>
        <v>1.1219999999999999E-2</v>
      </c>
      <c r="R148" s="38">
        <f t="shared" si="61"/>
        <v>8.8842000000000001E-4</v>
      </c>
    </row>
    <row r="149" spans="1:18" x14ac:dyDescent="0.25">
      <c r="A149" t="s">
        <v>510</v>
      </c>
      <c r="B149" s="36">
        <v>5.0999999999999997E-2</v>
      </c>
      <c r="C149" s="30">
        <v>15</v>
      </c>
      <c r="D149" s="38">
        <v>2.5000000000000001E-3</v>
      </c>
      <c r="E149" s="30">
        <v>59</v>
      </c>
      <c r="F149" s="38">
        <v>0</v>
      </c>
      <c r="G149" s="38">
        <v>8.8999999999999996E-2</v>
      </c>
      <c r="H149" s="38">
        <v>0.23899999999999999</v>
      </c>
      <c r="I149" s="38">
        <v>2.9399999999999999E-3</v>
      </c>
      <c r="J149" s="38">
        <v>1.74E-3</v>
      </c>
      <c r="K149" s="38">
        <v>1.8E-3</v>
      </c>
      <c r="L149" s="38">
        <v>1.7000000000000001E-4</v>
      </c>
      <c r="M149" s="38">
        <v>1.8519999999999998E-2</v>
      </c>
      <c r="O149" s="38">
        <f t="shared" si="60"/>
        <v>0</v>
      </c>
      <c r="P149" s="38">
        <f t="shared" si="58"/>
        <v>4.5389999999999996E-3</v>
      </c>
      <c r="Q149" s="38">
        <f t="shared" si="59"/>
        <v>1.2188999999999998E-2</v>
      </c>
      <c r="R149" s="38">
        <f t="shared" si="61"/>
        <v>9.445199999999998E-4</v>
      </c>
    </row>
    <row r="150" spans="1:18" x14ac:dyDescent="0.25">
      <c r="A150" t="s">
        <v>510</v>
      </c>
      <c r="B150" s="36">
        <v>5.0999999999999997E-2</v>
      </c>
      <c r="C150" s="30">
        <v>20</v>
      </c>
      <c r="D150" s="38">
        <v>1.5E-3</v>
      </c>
      <c r="E150" s="30">
        <v>60</v>
      </c>
      <c r="F150" s="38">
        <v>0</v>
      </c>
      <c r="G150" s="38">
        <v>8.7999999999999995E-2</v>
      </c>
      <c r="H150" s="38">
        <v>0.24099999999999999</v>
      </c>
      <c r="I150" s="38">
        <v>3.0799999999999998E-3</v>
      </c>
      <c r="J150" s="38">
        <v>1.82E-3</v>
      </c>
      <c r="K150" s="38">
        <v>1.8799999999999999E-3</v>
      </c>
      <c r="L150" s="38">
        <v>1.7000000000000001E-4</v>
      </c>
      <c r="M150" s="38">
        <v>1.966E-2</v>
      </c>
      <c r="O150" s="38">
        <f t="shared" si="60"/>
        <v>0</v>
      </c>
      <c r="P150" s="38">
        <f t="shared" si="58"/>
        <v>4.4879999999999998E-3</v>
      </c>
      <c r="Q150" s="38">
        <f t="shared" si="59"/>
        <v>1.2290999999999998E-2</v>
      </c>
      <c r="R150" s="38">
        <f t="shared" si="61"/>
        <v>1.0026600000000001E-3</v>
      </c>
    </row>
    <row r="151" spans="1:18" x14ac:dyDescent="0.25">
      <c r="A151" t="s">
        <v>510</v>
      </c>
      <c r="B151" s="36">
        <v>5.0999999999999997E-2</v>
      </c>
      <c r="C151" s="30">
        <v>25</v>
      </c>
      <c r="D151" s="38">
        <v>5.9999999999999995E-4</v>
      </c>
      <c r="E151" s="30">
        <v>61</v>
      </c>
      <c r="F151" s="38">
        <v>0</v>
      </c>
      <c r="G151" s="38">
        <v>9.0999999999999998E-2</v>
      </c>
      <c r="H151" s="38">
        <v>0.248</v>
      </c>
      <c r="I151" s="38">
        <v>3.2799999999999999E-3</v>
      </c>
      <c r="J151" s="38">
        <v>1.9599999999999999E-3</v>
      </c>
      <c r="K151" s="38">
        <v>1.9499999999999999E-3</v>
      </c>
      <c r="L151" s="38">
        <v>1.7000000000000001E-4</v>
      </c>
      <c r="M151" s="38">
        <v>2.085E-2</v>
      </c>
      <c r="O151" s="38">
        <f t="shared" si="60"/>
        <v>0</v>
      </c>
      <c r="P151" s="38">
        <f t="shared" si="58"/>
        <v>4.6409999999999993E-3</v>
      </c>
      <c r="Q151" s="38">
        <f t="shared" si="59"/>
        <v>1.2648E-2</v>
      </c>
      <c r="R151" s="38">
        <f t="shared" si="61"/>
        <v>1.06335E-3</v>
      </c>
    </row>
    <row r="152" spans="1:18" x14ac:dyDescent="0.25">
      <c r="A152" t="s">
        <v>510</v>
      </c>
      <c r="B152" s="36">
        <v>5.0999999999999997E-2</v>
      </c>
      <c r="C152" s="30">
        <v>30</v>
      </c>
      <c r="D152" s="38">
        <v>2.9999999999999997E-4</v>
      </c>
      <c r="E152" s="30">
        <v>62</v>
      </c>
      <c r="F152" s="38">
        <v>0</v>
      </c>
      <c r="G152" s="38">
        <v>9.9000000000000005E-2</v>
      </c>
      <c r="H152" s="38">
        <v>0.26700000000000002</v>
      </c>
      <c r="I152" s="38">
        <v>3.47E-3</v>
      </c>
      <c r="J152" s="38">
        <v>2.0799999999999998E-3</v>
      </c>
      <c r="K152" s="38">
        <v>2.0300000000000001E-3</v>
      </c>
      <c r="L152" s="38">
        <v>1.7000000000000001E-4</v>
      </c>
      <c r="M152" s="38">
        <v>2.2089999999999999E-2</v>
      </c>
      <c r="O152" s="38">
        <f t="shared" si="60"/>
        <v>0</v>
      </c>
      <c r="P152" s="38">
        <f t="shared" si="58"/>
        <v>5.0489999999999997E-3</v>
      </c>
      <c r="Q152" s="38">
        <f t="shared" si="59"/>
        <v>1.3617000000000001E-2</v>
      </c>
      <c r="R152" s="38">
        <f t="shared" si="61"/>
        <v>1.1265899999999998E-3</v>
      </c>
    </row>
    <row r="153" spans="1:18" x14ac:dyDescent="0.25">
      <c r="A153" t="s">
        <v>510</v>
      </c>
      <c r="B153" s="36">
        <v>5.0999999999999997E-2</v>
      </c>
      <c r="C153" s="30">
        <v>35</v>
      </c>
      <c r="D153" s="38">
        <v>2.9999999999999997E-4</v>
      </c>
      <c r="E153" s="30">
        <v>63</v>
      </c>
      <c r="F153" s="38">
        <v>0</v>
      </c>
      <c r="G153" s="38">
        <v>9.0999999999999998E-2</v>
      </c>
      <c r="H153" s="38">
        <v>0.246</v>
      </c>
      <c r="I153" s="38">
        <v>3.6600000000000001E-3</v>
      </c>
      <c r="J153" s="38">
        <v>2.2499999999999998E-3</v>
      </c>
      <c r="K153" s="38">
        <v>2.1800000000000001E-3</v>
      </c>
      <c r="L153" s="38">
        <v>1.8000000000000001E-4</v>
      </c>
      <c r="M153" s="38">
        <v>2.3390000000000001E-2</v>
      </c>
      <c r="O153" s="38">
        <f t="shared" si="60"/>
        <v>0</v>
      </c>
      <c r="P153" s="38">
        <f t="shared" si="58"/>
        <v>4.6409999999999993E-3</v>
      </c>
      <c r="Q153" s="38">
        <f t="shared" si="59"/>
        <v>1.2546E-2</v>
      </c>
      <c r="R153" s="38">
        <f t="shared" si="61"/>
        <v>1.1928900000000001E-3</v>
      </c>
    </row>
    <row r="154" spans="1:18" x14ac:dyDescent="0.25">
      <c r="A154" t="s">
        <v>510</v>
      </c>
      <c r="B154" s="36">
        <v>5.0999999999999997E-2</v>
      </c>
      <c r="C154" s="30">
        <v>40</v>
      </c>
      <c r="D154" s="38">
        <v>2.9999999999999997E-4</v>
      </c>
      <c r="E154" s="30">
        <v>64</v>
      </c>
      <c r="F154" s="38">
        <v>0</v>
      </c>
      <c r="G154" s="38">
        <v>0.107</v>
      </c>
      <c r="H154" s="38">
        <v>0.28799999999999998</v>
      </c>
      <c r="I154" s="38">
        <v>3.8300000000000001E-3</v>
      </c>
      <c r="J154" s="38">
        <v>2.4099999999999998E-3</v>
      </c>
      <c r="K154" s="38">
        <v>2.2499999999999998E-3</v>
      </c>
      <c r="L154" s="38">
        <v>1.8000000000000001E-4</v>
      </c>
      <c r="M154" s="38">
        <v>2.4740000000000002E-2</v>
      </c>
      <c r="O154" s="38">
        <f t="shared" si="60"/>
        <v>0</v>
      </c>
      <c r="P154" s="38">
        <f t="shared" si="58"/>
        <v>5.4569999999999992E-3</v>
      </c>
      <c r="Q154" s="38">
        <f t="shared" si="59"/>
        <v>1.4687999999999998E-2</v>
      </c>
      <c r="R154" s="38">
        <f t="shared" si="61"/>
        <v>1.2617399999999999E-3</v>
      </c>
    </row>
    <row r="155" spans="1:18" x14ac:dyDescent="0.25">
      <c r="A155" t="s">
        <v>510</v>
      </c>
      <c r="B155" s="36">
        <v>5.0999999999999997E-2</v>
      </c>
      <c r="C155" s="30">
        <v>45</v>
      </c>
      <c r="D155" s="38">
        <v>2.9999999999999997E-4</v>
      </c>
      <c r="E155" s="30">
        <v>65</v>
      </c>
      <c r="F155" s="38">
        <v>0</v>
      </c>
      <c r="G155" s="38">
        <v>0.10299999999999999</v>
      </c>
      <c r="H155" s="38">
        <v>0.27700000000000002</v>
      </c>
      <c r="I155" s="38">
        <v>4.0000000000000001E-3</v>
      </c>
      <c r="J155" s="38">
        <v>2.5699999999999998E-3</v>
      </c>
      <c r="K155" s="38">
        <v>2.33E-3</v>
      </c>
      <c r="L155" s="38">
        <v>1.8000000000000001E-4</v>
      </c>
      <c r="M155" s="38">
        <v>2.614E-2</v>
      </c>
      <c r="O155" s="38">
        <f t="shared" si="60"/>
        <v>0</v>
      </c>
      <c r="P155" s="38">
        <f t="shared" si="58"/>
        <v>5.252999999999999E-3</v>
      </c>
      <c r="Q155" s="38">
        <f t="shared" si="59"/>
        <v>1.4127000000000001E-2</v>
      </c>
      <c r="R155" s="38">
        <f t="shared" si="61"/>
        <v>1.33314E-3</v>
      </c>
    </row>
    <row r="156" spans="1:18" x14ac:dyDescent="0.25">
      <c r="A156" t="s">
        <v>510</v>
      </c>
      <c r="B156" s="36">
        <v>5.0999999999999997E-2</v>
      </c>
      <c r="C156" s="30">
        <v>50</v>
      </c>
      <c r="D156" s="38">
        <v>0</v>
      </c>
      <c r="E156" s="30">
        <v>70</v>
      </c>
      <c r="F156" s="38">
        <v>0</v>
      </c>
      <c r="G156" s="38">
        <v>1</v>
      </c>
      <c r="H156" s="38">
        <v>1</v>
      </c>
      <c r="I156" s="38">
        <v>5.2399999999999999E-3</v>
      </c>
      <c r="J156" s="38">
        <v>3.6700000000000001E-3</v>
      </c>
      <c r="K156" s="38">
        <v>2.33E-3</v>
      </c>
      <c r="L156" s="38">
        <v>1.9000000000000001E-4</v>
      </c>
      <c r="M156" s="38">
        <v>3.4029999999999998E-2</v>
      </c>
      <c r="O156" s="38">
        <f t="shared" si="60"/>
        <v>0</v>
      </c>
      <c r="P156" s="38">
        <f t="shared" si="58"/>
        <v>5.0999999999999997E-2</v>
      </c>
      <c r="Q156" s="38">
        <f t="shared" si="59"/>
        <v>5.0999999999999997E-2</v>
      </c>
      <c r="R156" s="38">
        <f t="shared" si="61"/>
        <v>1.7355299999999997E-3</v>
      </c>
    </row>
    <row r="157" spans="1:18" x14ac:dyDescent="0.25">
      <c r="E157" s="30"/>
    </row>
    <row r="161" spans="1:18" x14ac:dyDescent="0.25">
      <c r="D161" s="30"/>
      <c r="E161" s="30"/>
      <c r="F161" s="38" t="s">
        <v>513</v>
      </c>
      <c r="G161" s="38" t="s">
        <v>514</v>
      </c>
      <c r="H161" s="38" t="s">
        <v>515</v>
      </c>
      <c r="O161" s="38"/>
      <c r="P161" s="38"/>
    </row>
    <row r="162" spans="1:18" x14ac:dyDescent="0.25">
      <c r="A162" t="s">
        <v>511</v>
      </c>
      <c r="B162" s="36">
        <v>0.31</v>
      </c>
      <c r="C162" s="30">
        <v>20</v>
      </c>
      <c r="D162" s="30"/>
      <c r="E162" s="30"/>
      <c r="F162" s="38">
        <v>2.12E-2</v>
      </c>
      <c r="G162" s="38">
        <v>6.5600000000000006E-2</v>
      </c>
      <c r="J162" s="38">
        <v>3.1E-4</v>
      </c>
      <c r="K162" s="38">
        <v>2.0000000000000001E-4</v>
      </c>
      <c r="L162" s="38">
        <v>1.7000000000000001E-4</v>
      </c>
      <c r="M162" s="38">
        <v>1E-4</v>
      </c>
      <c r="O162" s="38">
        <f>+$B162*F162</f>
        <v>6.5719999999999997E-3</v>
      </c>
      <c r="P162" s="38">
        <f t="shared" ref="P162:P180" si="62">+$B162*G162</f>
        <v>2.0336E-2</v>
      </c>
      <c r="Q162" s="38">
        <f t="shared" ref="Q162:Q180" si="63">+$B162*H162</f>
        <v>0</v>
      </c>
      <c r="R162" s="38">
        <f>+B162*M162</f>
        <v>3.1000000000000001E-5</v>
      </c>
    </row>
    <row r="163" spans="1:18" x14ac:dyDescent="0.25">
      <c r="A163" t="s">
        <v>511</v>
      </c>
      <c r="B163" s="36">
        <v>0.31</v>
      </c>
      <c r="C163" s="30">
        <v>25</v>
      </c>
      <c r="D163" s="30"/>
      <c r="E163" s="30"/>
      <c r="F163" s="38">
        <v>1.9300000000000001E-2</v>
      </c>
      <c r="G163" s="38">
        <v>5.9700000000000003E-2</v>
      </c>
      <c r="J163" s="38">
        <v>4.0000000000000002E-4</v>
      </c>
      <c r="K163" s="38">
        <v>2.3000000000000001E-4</v>
      </c>
      <c r="L163" s="38">
        <v>1.7000000000000001E-4</v>
      </c>
      <c r="M163" s="38">
        <v>1E-4</v>
      </c>
      <c r="O163" s="38">
        <f t="shared" ref="O163:O180" si="64">+$B163*F163</f>
        <v>5.9830000000000005E-3</v>
      </c>
      <c r="P163" s="38">
        <f t="shared" si="62"/>
        <v>1.8506999999999999E-2</v>
      </c>
      <c r="Q163" s="38">
        <f t="shared" si="63"/>
        <v>0</v>
      </c>
      <c r="R163" s="38">
        <f t="shared" ref="R163:R180" si="65">+B163*M163</f>
        <v>3.1000000000000001E-5</v>
      </c>
    </row>
    <row r="164" spans="1:18" x14ac:dyDescent="0.25">
      <c r="A164" t="s">
        <v>511</v>
      </c>
      <c r="B164" s="36">
        <v>0.31</v>
      </c>
      <c r="C164" s="30">
        <v>30</v>
      </c>
      <c r="D164" s="30"/>
      <c r="E164" s="30"/>
      <c r="F164" s="38">
        <v>1.7399999999999999E-2</v>
      </c>
      <c r="G164" s="38">
        <v>5.3699999999999998E-2</v>
      </c>
      <c r="J164" s="38">
        <v>4.8999999999999998E-4</v>
      </c>
      <c r="K164" s="38">
        <v>2.5000000000000001E-4</v>
      </c>
      <c r="L164" s="38">
        <v>1.9000000000000001E-4</v>
      </c>
      <c r="M164" s="38">
        <v>2.4000000000000001E-4</v>
      </c>
      <c r="O164" s="38">
        <f t="shared" si="64"/>
        <v>5.3939999999999995E-3</v>
      </c>
      <c r="P164" s="38">
        <f t="shared" si="62"/>
        <v>1.6646999999999999E-2</v>
      </c>
      <c r="Q164" s="38">
        <f t="shared" si="63"/>
        <v>0</v>
      </c>
      <c r="R164" s="38">
        <f t="shared" si="65"/>
        <v>7.4400000000000006E-5</v>
      </c>
    </row>
    <row r="165" spans="1:18" x14ac:dyDescent="0.25">
      <c r="A165" t="s">
        <v>511</v>
      </c>
      <c r="B165" s="36">
        <v>0.31</v>
      </c>
      <c r="C165" s="30">
        <v>35</v>
      </c>
      <c r="D165" s="30"/>
      <c r="E165" s="30"/>
      <c r="F165" s="38">
        <v>1.55E-2</v>
      </c>
      <c r="G165" s="38">
        <v>4.7699999999999999E-2</v>
      </c>
      <c r="J165" s="38">
        <v>5.6999999999999998E-4</v>
      </c>
      <c r="K165" s="38">
        <v>3.5E-4</v>
      </c>
      <c r="L165" s="38">
        <v>4.8999999999999998E-4</v>
      </c>
      <c r="M165" s="38">
        <v>8.0999999999999996E-4</v>
      </c>
      <c r="O165" s="38">
        <f t="shared" si="64"/>
        <v>4.8050000000000002E-3</v>
      </c>
      <c r="P165" s="38">
        <f t="shared" si="62"/>
        <v>1.4787E-2</v>
      </c>
      <c r="Q165" s="38">
        <f t="shared" si="63"/>
        <v>0</v>
      </c>
      <c r="R165" s="38">
        <f t="shared" si="65"/>
        <v>2.5109999999999998E-4</v>
      </c>
    </row>
    <row r="166" spans="1:18" x14ac:dyDescent="0.25">
      <c r="A166" t="s">
        <v>511</v>
      </c>
      <c r="B166" s="36">
        <v>0.31</v>
      </c>
      <c r="C166" s="30">
        <v>40</v>
      </c>
      <c r="D166" s="30"/>
      <c r="E166" s="30"/>
      <c r="F166" s="38">
        <v>1.3599999999999999E-2</v>
      </c>
      <c r="G166" s="38">
        <v>4.1799999999999997E-2</v>
      </c>
      <c r="J166" s="38">
        <v>7.5000000000000002E-4</v>
      </c>
      <c r="K166" s="38">
        <v>5.0000000000000001E-4</v>
      </c>
      <c r="L166" s="38">
        <v>1.2199999999999999E-3</v>
      </c>
      <c r="M166" s="38">
        <v>1.5499999999999999E-3</v>
      </c>
      <c r="O166" s="38">
        <f t="shared" si="64"/>
        <v>4.2160000000000001E-3</v>
      </c>
      <c r="P166" s="38">
        <f t="shared" si="62"/>
        <v>1.2957999999999999E-2</v>
      </c>
      <c r="Q166" s="38">
        <f t="shared" si="63"/>
        <v>0</v>
      </c>
      <c r="R166" s="38">
        <f t="shared" si="65"/>
        <v>4.8049999999999997E-4</v>
      </c>
    </row>
    <row r="167" spans="1:18" x14ac:dyDescent="0.25">
      <c r="A167" t="s">
        <v>511</v>
      </c>
      <c r="B167" s="36">
        <v>0.31</v>
      </c>
      <c r="C167" s="30">
        <v>45</v>
      </c>
      <c r="D167" s="30"/>
      <c r="E167" s="30"/>
      <c r="F167" s="38">
        <v>1.1599999999999999E-2</v>
      </c>
      <c r="G167" s="38">
        <v>0</v>
      </c>
      <c r="J167" s="38">
        <v>1.06E-3</v>
      </c>
      <c r="K167" s="38">
        <v>7.1000000000000002E-4</v>
      </c>
      <c r="L167" s="38">
        <v>1.91E-3</v>
      </c>
      <c r="M167" s="38">
        <v>2.1800000000000001E-3</v>
      </c>
      <c r="O167" s="38">
        <f t="shared" si="64"/>
        <v>3.5959999999999998E-3</v>
      </c>
      <c r="P167" s="38">
        <f t="shared" si="62"/>
        <v>0</v>
      </c>
      <c r="Q167" s="38">
        <f t="shared" si="63"/>
        <v>0</v>
      </c>
      <c r="R167" s="38">
        <f t="shared" si="65"/>
        <v>6.7580000000000006E-4</v>
      </c>
    </row>
    <row r="168" spans="1:18" x14ac:dyDescent="0.25">
      <c r="A168" t="s">
        <v>511</v>
      </c>
      <c r="B168" s="36">
        <v>0.31</v>
      </c>
      <c r="C168" s="30">
        <v>50</v>
      </c>
      <c r="D168" s="30"/>
      <c r="E168" s="30"/>
      <c r="F168" s="38">
        <v>9.7000000000000003E-3</v>
      </c>
      <c r="G168" s="38">
        <v>0</v>
      </c>
      <c r="H168" s="38">
        <v>1.7999999999999999E-2</v>
      </c>
      <c r="I168" s="38">
        <v>2.7E-2</v>
      </c>
      <c r="J168" s="38">
        <v>1.5499999999999999E-3</v>
      </c>
      <c r="K168" s="38">
        <v>1E-3</v>
      </c>
      <c r="L168" s="38">
        <v>2.1299999999999999E-3</v>
      </c>
      <c r="M168" s="38">
        <v>2.2899999999999999E-3</v>
      </c>
      <c r="O168" s="38">
        <f t="shared" si="64"/>
        <v>3.0070000000000001E-3</v>
      </c>
      <c r="P168" s="38">
        <f t="shared" si="62"/>
        <v>0</v>
      </c>
      <c r="Q168" s="38">
        <f t="shared" si="63"/>
        <v>5.5799999999999999E-3</v>
      </c>
      <c r="R168" s="38">
        <f t="shared" si="65"/>
        <v>7.0989999999999996E-4</v>
      </c>
    </row>
    <row r="169" spans="1:18" x14ac:dyDescent="0.25">
      <c r="A169" t="s">
        <v>511</v>
      </c>
      <c r="B169" s="36">
        <v>0.31</v>
      </c>
      <c r="C169" s="30">
        <v>55</v>
      </c>
      <c r="D169" s="30"/>
      <c r="E169" s="30"/>
      <c r="F169" s="38">
        <v>7.7999999999999996E-3</v>
      </c>
      <c r="G169" s="38">
        <v>0</v>
      </c>
      <c r="H169" s="38">
        <v>6.0999999999999999E-2</v>
      </c>
      <c r="I169" s="38">
        <v>0.1</v>
      </c>
      <c r="J169" s="38">
        <v>2.2799999999999999E-3</v>
      </c>
      <c r="K169" s="38">
        <v>1.3799999999999999E-3</v>
      </c>
      <c r="L169" s="38">
        <v>2.2100000000000002E-3</v>
      </c>
      <c r="M169" s="38">
        <v>1.7899999999999999E-3</v>
      </c>
      <c r="O169" s="38">
        <f t="shared" si="64"/>
        <v>2.418E-3</v>
      </c>
      <c r="P169" s="38">
        <f t="shared" si="62"/>
        <v>0</v>
      </c>
      <c r="Q169" s="38">
        <f t="shared" si="63"/>
        <v>1.891E-2</v>
      </c>
      <c r="R169" s="38">
        <f t="shared" si="65"/>
        <v>5.5489999999999999E-4</v>
      </c>
    </row>
    <row r="170" spans="1:18" x14ac:dyDescent="0.25">
      <c r="A170" t="s">
        <v>511</v>
      </c>
      <c r="B170" s="36">
        <v>0.31</v>
      </c>
      <c r="C170" s="30">
        <v>56</v>
      </c>
      <c r="D170" s="30"/>
      <c r="E170" s="30"/>
      <c r="F170" s="38">
        <v>7.4000000000000003E-3</v>
      </c>
      <c r="G170" s="38">
        <v>0</v>
      </c>
      <c r="H170" s="38">
        <v>5.2999999999999999E-2</v>
      </c>
      <c r="I170" s="38">
        <v>8.5000000000000006E-2</v>
      </c>
      <c r="J170" s="38">
        <v>2.49E-3</v>
      </c>
      <c r="K170" s="38">
        <v>1.48E-3</v>
      </c>
      <c r="L170" s="38">
        <v>2.2200000000000002E-3</v>
      </c>
      <c r="M170" s="38">
        <v>1.6800000000000001E-3</v>
      </c>
      <c r="O170" s="38">
        <f t="shared" si="64"/>
        <v>2.294E-3</v>
      </c>
      <c r="P170" s="38">
        <f t="shared" si="62"/>
        <v>0</v>
      </c>
      <c r="Q170" s="38">
        <f t="shared" si="63"/>
        <v>1.643E-2</v>
      </c>
      <c r="R170" s="38">
        <f t="shared" si="65"/>
        <v>5.2079999999999997E-4</v>
      </c>
    </row>
    <row r="171" spans="1:18" x14ac:dyDescent="0.25">
      <c r="A171" t="s">
        <v>511</v>
      </c>
      <c r="B171" s="36">
        <v>0.31</v>
      </c>
      <c r="C171" s="30">
        <v>57</v>
      </c>
      <c r="D171" s="30"/>
      <c r="E171" s="30"/>
      <c r="F171" s="38">
        <v>7.0000000000000001E-3</v>
      </c>
      <c r="G171" s="38">
        <v>0</v>
      </c>
      <c r="H171" s="38">
        <v>5.6000000000000001E-2</v>
      </c>
      <c r="I171" s="38">
        <v>9.0999999999999998E-2</v>
      </c>
      <c r="J171" s="38">
        <v>2.65E-3</v>
      </c>
      <c r="K171" s="38">
        <v>1.57E-3</v>
      </c>
      <c r="L171" s="38">
        <v>2.2300000000000002E-3</v>
      </c>
      <c r="M171" s="38">
        <v>1.58E-3</v>
      </c>
      <c r="O171" s="38">
        <f t="shared" si="64"/>
        <v>2.1700000000000001E-3</v>
      </c>
      <c r="P171" s="38">
        <f t="shared" si="62"/>
        <v>0</v>
      </c>
      <c r="Q171" s="38">
        <f t="shared" si="63"/>
        <v>1.736E-2</v>
      </c>
      <c r="R171" s="38">
        <f t="shared" si="65"/>
        <v>4.8979999999999998E-4</v>
      </c>
    </row>
    <row r="172" spans="1:18" x14ac:dyDescent="0.25">
      <c r="A172" t="s">
        <v>511</v>
      </c>
      <c r="B172" s="36">
        <v>0.31</v>
      </c>
      <c r="C172" s="30">
        <v>58</v>
      </c>
      <c r="D172" s="30"/>
      <c r="E172" s="30"/>
      <c r="F172" s="38">
        <v>6.6E-3</v>
      </c>
      <c r="G172" s="38">
        <v>0</v>
      </c>
      <c r="H172" s="38">
        <v>6.2E-2</v>
      </c>
      <c r="I172" s="38">
        <v>0.1</v>
      </c>
      <c r="J172" s="38">
        <v>2.8E-3</v>
      </c>
      <c r="K172" s="38">
        <v>1.66E-3</v>
      </c>
      <c r="L172" s="38">
        <v>2.2300000000000002E-3</v>
      </c>
      <c r="M172" s="38">
        <v>1.49E-3</v>
      </c>
      <c r="O172" s="38">
        <f t="shared" si="64"/>
        <v>2.0460000000000001E-3</v>
      </c>
      <c r="P172" s="38">
        <f t="shared" si="62"/>
        <v>0</v>
      </c>
      <c r="Q172" s="38">
        <f t="shared" si="63"/>
        <v>1.9220000000000001E-2</v>
      </c>
      <c r="R172" s="38">
        <f t="shared" si="65"/>
        <v>4.6190000000000001E-4</v>
      </c>
    </row>
    <row r="173" spans="1:18" x14ac:dyDescent="0.25">
      <c r="A173" t="s">
        <v>511</v>
      </c>
      <c r="B173" s="36">
        <v>0.31</v>
      </c>
      <c r="C173" s="30">
        <v>59</v>
      </c>
      <c r="D173" s="30"/>
      <c r="E173" s="30"/>
      <c r="F173" s="38">
        <v>6.1999999999999998E-3</v>
      </c>
      <c r="G173" s="38">
        <v>0</v>
      </c>
      <c r="H173" s="38">
        <v>7.1999999999999995E-2</v>
      </c>
      <c r="I173" s="38">
        <v>0.11799999999999999</v>
      </c>
      <c r="J173" s="38">
        <v>2.9399999999999999E-3</v>
      </c>
      <c r="K173" s="38">
        <v>1.74E-3</v>
      </c>
      <c r="L173" s="38">
        <v>2.2300000000000002E-3</v>
      </c>
      <c r="M173" s="38">
        <v>1.41E-3</v>
      </c>
      <c r="O173" s="38">
        <f t="shared" si="64"/>
        <v>1.9219999999999999E-3</v>
      </c>
      <c r="P173" s="38">
        <f t="shared" si="62"/>
        <v>0</v>
      </c>
      <c r="Q173" s="38">
        <f t="shared" si="63"/>
        <v>2.232E-2</v>
      </c>
      <c r="R173" s="38">
        <f t="shared" si="65"/>
        <v>4.371E-4</v>
      </c>
    </row>
    <row r="174" spans="1:18" x14ac:dyDescent="0.25">
      <c r="A174" t="s">
        <v>511</v>
      </c>
      <c r="B174" s="36">
        <v>0.31</v>
      </c>
      <c r="C174" s="30">
        <v>60</v>
      </c>
      <c r="D174" s="30"/>
      <c r="E174" s="30"/>
      <c r="F174" s="38">
        <v>5.8999999999999999E-3</v>
      </c>
      <c r="G174" s="38">
        <v>0</v>
      </c>
      <c r="H174" s="38">
        <v>8.5999999999999993E-2</v>
      </c>
      <c r="I174" s="38">
        <v>0.13900000000000001</v>
      </c>
      <c r="J174" s="38">
        <v>3.0799999999999998E-3</v>
      </c>
      <c r="K174" s="38">
        <v>1.82E-3</v>
      </c>
      <c r="L174" s="38">
        <v>2.2200000000000002E-3</v>
      </c>
      <c r="M174" s="38">
        <v>1.3500000000000001E-3</v>
      </c>
      <c r="O174" s="38">
        <f t="shared" si="64"/>
        <v>1.8289999999999999E-3</v>
      </c>
      <c r="P174" s="38">
        <f t="shared" si="62"/>
        <v>0</v>
      </c>
      <c r="Q174" s="38">
        <f t="shared" si="63"/>
        <v>2.6659999999999996E-2</v>
      </c>
      <c r="R174" s="38">
        <f t="shared" si="65"/>
        <v>4.1850000000000004E-4</v>
      </c>
    </row>
    <row r="175" spans="1:18" x14ac:dyDescent="0.25">
      <c r="A175" t="s">
        <v>511</v>
      </c>
      <c r="B175" s="36">
        <v>0.31</v>
      </c>
      <c r="C175" s="30">
        <v>61</v>
      </c>
      <c r="D175" s="30"/>
      <c r="E175" s="30"/>
      <c r="F175" s="38">
        <v>5.4999999999999997E-3</v>
      </c>
      <c r="G175" s="38">
        <v>0</v>
      </c>
      <c r="H175" s="38">
        <v>0.10299999999999999</v>
      </c>
      <c r="I175" s="38">
        <v>0.16800000000000001</v>
      </c>
      <c r="J175" s="38">
        <v>3.2799999999999999E-3</v>
      </c>
      <c r="K175" s="38">
        <v>1.9599999999999999E-3</v>
      </c>
      <c r="L175" s="38">
        <v>2.2100000000000002E-3</v>
      </c>
      <c r="M175" s="38">
        <v>1.2999999999999999E-3</v>
      </c>
      <c r="O175" s="38">
        <f t="shared" si="64"/>
        <v>1.7049999999999999E-3</v>
      </c>
      <c r="P175" s="38">
        <f t="shared" si="62"/>
        <v>0</v>
      </c>
      <c r="Q175" s="38">
        <f t="shared" si="63"/>
        <v>3.193E-2</v>
      </c>
      <c r="R175" s="38">
        <f t="shared" si="65"/>
        <v>4.0299999999999998E-4</v>
      </c>
    </row>
    <row r="176" spans="1:18" x14ac:dyDescent="0.25">
      <c r="A176" t="s">
        <v>511</v>
      </c>
      <c r="B176" s="36">
        <v>0.31</v>
      </c>
      <c r="C176" s="30">
        <v>62</v>
      </c>
      <c r="D176" s="30"/>
      <c r="E176" s="30"/>
      <c r="F176" s="38">
        <v>5.1000000000000004E-3</v>
      </c>
      <c r="G176" s="38">
        <v>0</v>
      </c>
      <c r="H176" s="38">
        <v>0.14699999999999999</v>
      </c>
      <c r="I176" s="38">
        <v>0.24299999999999999</v>
      </c>
      <c r="J176" s="38">
        <v>3.47E-3</v>
      </c>
      <c r="K176" s="38">
        <v>2.0799999999999998E-3</v>
      </c>
      <c r="L176" s="38">
        <v>2.1900000000000001E-3</v>
      </c>
      <c r="M176" s="38">
        <v>1.2600000000000001E-3</v>
      </c>
      <c r="O176" s="38">
        <f t="shared" si="64"/>
        <v>1.5810000000000002E-3</v>
      </c>
      <c r="P176" s="38">
        <f t="shared" si="62"/>
        <v>0</v>
      </c>
      <c r="Q176" s="38">
        <f t="shared" si="63"/>
        <v>4.5569999999999999E-2</v>
      </c>
      <c r="R176" s="38">
        <f t="shared" si="65"/>
        <v>3.9060000000000001E-4</v>
      </c>
    </row>
    <row r="177" spans="1:18" x14ac:dyDescent="0.25">
      <c r="A177" t="s">
        <v>511</v>
      </c>
      <c r="B177" s="36">
        <v>0.31</v>
      </c>
      <c r="C177" s="30">
        <v>63</v>
      </c>
      <c r="D177" s="30"/>
      <c r="E177" s="30"/>
      <c r="F177" s="38">
        <v>4.7000000000000002E-3</v>
      </c>
      <c r="G177" s="38">
        <v>0</v>
      </c>
      <c r="H177" s="38">
        <v>0.14399999999999999</v>
      </c>
      <c r="I177" s="38">
        <v>0.23699999999999999</v>
      </c>
      <c r="J177" s="38">
        <v>3.6600000000000001E-3</v>
      </c>
      <c r="K177" s="38">
        <v>2.2499999999999998E-3</v>
      </c>
      <c r="L177" s="38">
        <v>2.1700000000000001E-3</v>
      </c>
      <c r="M177" s="38">
        <v>1.23E-3</v>
      </c>
      <c r="O177" s="38">
        <f t="shared" si="64"/>
        <v>1.457E-3</v>
      </c>
      <c r="P177" s="38">
        <f t="shared" si="62"/>
        <v>0</v>
      </c>
      <c r="Q177" s="38">
        <f t="shared" si="63"/>
        <v>4.4639999999999999E-2</v>
      </c>
      <c r="R177" s="38">
        <f t="shared" si="65"/>
        <v>3.813E-4</v>
      </c>
    </row>
    <row r="178" spans="1:18" x14ac:dyDescent="0.25">
      <c r="A178" t="s">
        <v>511</v>
      </c>
      <c r="B178" s="36">
        <v>0.31</v>
      </c>
      <c r="C178" s="30">
        <v>64</v>
      </c>
      <c r="D178" s="30"/>
      <c r="E178" s="30"/>
      <c r="F178" s="38">
        <v>4.4000000000000003E-3</v>
      </c>
      <c r="G178" s="38">
        <v>0</v>
      </c>
      <c r="H178" s="38">
        <v>0.13800000000000001</v>
      </c>
      <c r="I178" s="38">
        <v>0.22700000000000001</v>
      </c>
      <c r="J178" s="38">
        <v>3.8300000000000001E-3</v>
      </c>
      <c r="K178" s="38">
        <v>2.4099999999999998E-3</v>
      </c>
      <c r="L178" s="38">
        <v>2.14E-3</v>
      </c>
      <c r="M178" s="38">
        <v>1.1999999999999999E-3</v>
      </c>
      <c r="O178" s="38">
        <f t="shared" si="64"/>
        <v>1.364E-3</v>
      </c>
      <c r="P178" s="38">
        <f t="shared" si="62"/>
        <v>0</v>
      </c>
      <c r="Q178" s="38">
        <f t="shared" si="63"/>
        <v>4.2780000000000006E-2</v>
      </c>
      <c r="R178" s="38">
        <f t="shared" si="65"/>
        <v>3.7199999999999999E-4</v>
      </c>
    </row>
    <row r="179" spans="1:18" x14ac:dyDescent="0.25">
      <c r="A179" t="s">
        <v>511</v>
      </c>
      <c r="B179" s="36">
        <v>0.31</v>
      </c>
      <c r="C179" s="30">
        <v>65</v>
      </c>
      <c r="D179" s="30"/>
      <c r="E179" s="30"/>
      <c r="F179" s="38">
        <v>3.8999999999999998E-3</v>
      </c>
      <c r="G179" s="38">
        <v>0</v>
      </c>
      <c r="H179" s="38">
        <v>0.19700000000000001</v>
      </c>
      <c r="I179" s="38">
        <v>0.32500000000000001</v>
      </c>
      <c r="J179" s="38">
        <v>4.0000000000000001E-3</v>
      </c>
      <c r="K179" s="38">
        <v>2.5699999999999998E-3</v>
      </c>
      <c r="L179" s="38">
        <v>2.0999999999999999E-3</v>
      </c>
      <c r="M179" s="38">
        <v>1.1800000000000001E-3</v>
      </c>
      <c r="O179" s="38">
        <f t="shared" si="64"/>
        <v>1.209E-3</v>
      </c>
      <c r="P179" s="38">
        <f t="shared" si="62"/>
        <v>0</v>
      </c>
      <c r="Q179" s="38">
        <f t="shared" si="63"/>
        <v>6.1069999999999999E-2</v>
      </c>
      <c r="R179" s="38">
        <f t="shared" si="65"/>
        <v>3.658E-4</v>
      </c>
    </row>
    <row r="180" spans="1:18" x14ac:dyDescent="0.25">
      <c r="A180" t="s">
        <v>511</v>
      </c>
      <c r="B180" s="36">
        <v>0.31</v>
      </c>
      <c r="C180" s="30">
        <v>70</v>
      </c>
      <c r="D180" s="30"/>
      <c r="E180" s="30"/>
      <c r="F180" s="38">
        <v>2E-3</v>
      </c>
      <c r="G180" s="38">
        <v>0</v>
      </c>
      <c r="H180" s="38">
        <v>0.16500000000000001</v>
      </c>
      <c r="I180" s="38">
        <v>0.27200000000000002</v>
      </c>
      <c r="J180" s="38">
        <v>5.2399999999999999E-3</v>
      </c>
      <c r="K180" s="38">
        <v>3.6700000000000001E-3</v>
      </c>
      <c r="L180" s="38">
        <v>1.8E-3</v>
      </c>
      <c r="M180" s="38">
        <v>1.14E-3</v>
      </c>
      <c r="O180" s="38">
        <f t="shared" si="64"/>
        <v>6.2E-4</v>
      </c>
      <c r="P180" s="38">
        <f t="shared" si="62"/>
        <v>0</v>
      </c>
      <c r="Q180" s="38">
        <f t="shared" si="63"/>
        <v>5.1150000000000001E-2</v>
      </c>
      <c r="R180" s="38">
        <f t="shared" si="65"/>
        <v>3.5339999999999997E-4</v>
      </c>
    </row>
  </sheetData>
  <hyperlinks>
    <hyperlink ref="A1" location="TOC!A1" display="TOC" xr:uid="{00000000-0004-0000-1D00-000000000000}"/>
  </hyperlinks>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K158"/>
  <sheetViews>
    <sheetView workbookViewId="0"/>
  </sheetViews>
  <sheetFormatPr defaultRowHeight="15" x14ac:dyDescent="0.25"/>
  <cols>
    <col min="1" max="1" width="9.140625" style="30"/>
    <col min="2" max="11" width="9.140625" style="38"/>
  </cols>
  <sheetData>
    <row r="1" spans="1:9" x14ac:dyDescent="0.25">
      <c r="A1" s="1" t="s">
        <v>0</v>
      </c>
    </row>
    <row r="3" spans="1:9" x14ac:dyDescent="0.25">
      <c r="B3" s="38" t="s">
        <v>504</v>
      </c>
    </row>
    <row r="4" spans="1:9" s="30" customFormat="1" x14ac:dyDescent="0.25">
      <c r="B4" s="30" t="s">
        <v>497</v>
      </c>
      <c r="C4" s="30" t="s">
        <v>498</v>
      </c>
      <c r="D4" s="30" t="s">
        <v>499</v>
      </c>
      <c r="E4" s="30" t="s">
        <v>499</v>
      </c>
      <c r="F4" s="30" t="s">
        <v>500</v>
      </c>
      <c r="H4" s="30" t="s">
        <v>503</v>
      </c>
    </row>
    <row r="5" spans="1:9" s="30" customFormat="1" x14ac:dyDescent="0.25">
      <c r="B5" s="30">
        <v>5</v>
      </c>
      <c r="C5" s="30">
        <v>5</v>
      </c>
      <c r="D5" s="30">
        <v>10</v>
      </c>
      <c r="E5" s="30">
        <v>25</v>
      </c>
      <c r="F5" s="30" t="s">
        <v>501</v>
      </c>
      <c r="G5" s="30" t="s">
        <v>502</v>
      </c>
      <c r="H5" s="30" t="s">
        <v>501</v>
      </c>
      <c r="I5" s="30" t="s">
        <v>502</v>
      </c>
    </row>
    <row r="6" spans="1:9" x14ac:dyDescent="0.25">
      <c r="A6" s="30">
        <v>20</v>
      </c>
      <c r="B6" s="38">
        <v>1.04E-2</v>
      </c>
      <c r="C6" s="38">
        <v>5.5599999999999997E-2</v>
      </c>
      <c r="D6" s="38" t="s">
        <v>496</v>
      </c>
      <c r="E6" s="38" t="s">
        <v>496</v>
      </c>
      <c r="F6" s="38">
        <v>3.1E-4</v>
      </c>
      <c r="G6" s="38">
        <v>2.0000000000000001E-4</v>
      </c>
      <c r="H6" s="38">
        <v>1.9000000000000001E-4</v>
      </c>
      <c r="I6" s="38">
        <v>3.8999999999999999E-4</v>
      </c>
    </row>
    <row r="7" spans="1:9" x14ac:dyDescent="0.25">
      <c r="A7" s="30">
        <v>25</v>
      </c>
      <c r="B7" s="38">
        <v>9.4000000000000004E-3</v>
      </c>
      <c r="C7" s="38">
        <v>5.04E-2</v>
      </c>
      <c r="D7" s="38" t="s">
        <v>496</v>
      </c>
      <c r="E7" s="38" t="s">
        <v>496</v>
      </c>
      <c r="F7" s="38">
        <v>4.0000000000000002E-4</v>
      </c>
      <c r="G7" s="38">
        <v>2.3000000000000001E-4</v>
      </c>
      <c r="H7" s="38">
        <v>1.9000000000000001E-4</v>
      </c>
      <c r="I7" s="38">
        <v>3.8999999999999999E-4</v>
      </c>
    </row>
    <row r="8" spans="1:9" x14ac:dyDescent="0.25">
      <c r="A8" s="30">
        <v>30</v>
      </c>
      <c r="B8" s="38">
        <v>8.3999999999999995E-3</v>
      </c>
      <c r="C8" s="38">
        <v>4.5199999999999997E-2</v>
      </c>
      <c r="D8" s="38" t="s">
        <v>496</v>
      </c>
      <c r="E8" s="38" t="s">
        <v>496</v>
      </c>
      <c r="F8" s="38">
        <v>4.8999999999999998E-4</v>
      </c>
      <c r="G8" s="38">
        <v>2.5000000000000001E-4</v>
      </c>
      <c r="H8" s="38">
        <v>1.9000000000000001E-4</v>
      </c>
      <c r="I8" s="38">
        <v>4.6000000000000001E-4</v>
      </c>
    </row>
    <row r="9" spans="1:9" x14ac:dyDescent="0.25">
      <c r="A9" s="30">
        <v>35</v>
      </c>
      <c r="B9" s="38">
        <v>7.4999999999999997E-3</v>
      </c>
      <c r="C9" s="38">
        <v>0.04</v>
      </c>
      <c r="D9" s="38" t="s">
        <v>496</v>
      </c>
      <c r="E9" s="38" t="s">
        <v>496</v>
      </c>
      <c r="F9" s="38">
        <v>5.6999999999999998E-4</v>
      </c>
      <c r="G9" s="38">
        <v>3.5E-4</v>
      </c>
      <c r="H9" s="38">
        <v>3.6000000000000002E-4</v>
      </c>
      <c r="I9" s="38">
        <v>9.6000000000000002E-4</v>
      </c>
    </row>
    <row r="10" spans="1:9" x14ac:dyDescent="0.25">
      <c r="A10" s="30">
        <v>40</v>
      </c>
      <c r="B10" s="38">
        <v>6.4999999999999997E-3</v>
      </c>
      <c r="C10" s="38">
        <v>3.49E-2</v>
      </c>
      <c r="D10" s="38" t="s">
        <v>496</v>
      </c>
      <c r="E10" s="38" t="s">
        <v>496</v>
      </c>
      <c r="F10" s="38">
        <v>7.5000000000000002E-4</v>
      </c>
      <c r="G10" s="38">
        <v>5.0000000000000001E-4</v>
      </c>
      <c r="H10" s="38">
        <v>1.0300000000000001E-3</v>
      </c>
      <c r="I10" s="38">
        <v>2.0600000000000002E-3</v>
      </c>
    </row>
    <row r="11" spans="1:9" x14ac:dyDescent="0.25">
      <c r="A11" s="30">
        <v>45</v>
      </c>
      <c r="B11" s="38">
        <v>5.4999999999999997E-3</v>
      </c>
      <c r="C11" s="38">
        <v>0</v>
      </c>
      <c r="D11" s="38" t="s">
        <v>496</v>
      </c>
      <c r="E11" s="38" t="s">
        <v>496</v>
      </c>
      <c r="F11" s="38">
        <v>1.06E-3</v>
      </c>
      <c r="G11" s="38">
        <v>7.1000000000000002E-4</v>
      </c>
      <c r="H11" s="38">
        <v>2.0400000000000001E-3</v>
      </c>
      <c r="I11" s="38">
        <v>3.46E-3</v>
      </c>
    </row>
    <row r="12" spans="1:9" x14ac:dyDescent="0.25">
      <c r="A12" s="30">
        <v>50</v>
      </c>
      <c r="B12" s="38">
        <v>4.5999999999999999E-3</v>
      </c>
      <c r="C12" s="38">
        <v>0</v>
      </c>
      <c r="D12" s="38">
        <v>8.0000000000000002E-3</v>
      </c>
      <c r="E12" s="38">
        <v>2.4E-2</v>
      </c>
      <c r="F12" s="38">
        <v>1.5499999999999999E-3</v>
      </c>
      <c r="G12" s="38">
        <v>1E-3</v>
      </c>
      <c r="H12" s="38">
        <v>2.7399999999999998E-3</v>
      </c>
      <c r="I12" s="38">
        <v>4.15E-3</v>
      </c>
    </row>
    <row r="13" spans="1:9" x14ac:dyDescent="0.25">
      <c r="A13" s="30">
        <v>55</v>
      </c>
      <c r="B13" s="38">
        <v>3.5999999999999999E-3</v>
      </c>
      <c r="C13" s="38">
        <v>0</v>
      </c>
      <c r="D13" s="38">
        <v>4.8000000000000001E-2</v>
      </c>
      <c r="E13" s="38">
        <v>0.108</v>
      </c>
      <c r="F13" s="38">
        <v>2.2799999999999999E-3</v>
      </c>
      <c r="G13" s="38">
        <v>1.3799999999999999E-3</v>
      </c>
      <c r="H13" s="38">
        <v>2.3800000000000002E-3</v>
      </c>
      <c r="I13" s="38">
        <v>3.2499999999999999E-3</v>
      </c>
    </row>
    <row r="14" spans="1:9" x14ac:dyDescent="0.25">
      <c r="A14" s="30">
        <v>56</v>
      </c>
      <c r="B14" s="38">
        <v>3.3999999999999998E-3</v>
      </c>
      <c r="C14" s="38">
        <v>0</v>
      </c>
      <c r="D14" s="38">
        <v>3.9E-2</v>
      </c>
      <c r="E14" s="38">
        <v>0.09</v>
      </c>
      <c r="F14" s="38">
        <v>2.49E-3</v>
      </c>
      <c r="G14" s="38">
        <v>1.48E-3</v>
      </c>
      <c r="H14" s="38">
        <v>2.2200000000000002E-3</v>
      </c>
      <c r="I14" s="38">
        <v>2.9499999999999999E-3</v>
      </c>
    </row>
    <row r="15" spans="1:9" x14ac:dyDescent="0.25">
      <c r="A15" s="30">
        <v>57</v>
      </c>
      <c r="B15" s="38">
        <v>3.2000000000000002E-3</v>
      </c>
      <c r="C15" s="38">
        <v>0</v>
      </c>
      <c r="D15" s="38">
        <v>4.3999999999999997E-2</v>
      </c>
      <c r="E15" s="38">
        <v>0.1</v>
      </c>
      <c r="F15" s="38">
        <v>2.65E-3</v>
      </c>
      <c r="G15" s="38">
        <v>1.57E-3</v>
      </c>
      <c r="H15" s="38">
        <v>2E-3</v>
      </c>
      <c r="I15" s="38">
        <v>2.7699999999999999E-3</v>
      </c>
    </row>
    <row r="16" spans="1:9" x14ac:dyDescent="0.25">
      <c r="A16" s="30">
        <v>58</v>
      </c>
      <c r="B16" s="38">
        <v>3.0000000000000001E-3</v>
      </c>
      <c r="C16" s="38">
        <v>0</v>
      </c>
      <c r="D16" s="38">
        <v>4.8000000000000001E-2</v>
      </c>
      <c r="E16" s="38">
        <v>0.108</v>
      </c>
      <c r="F16" s="38">
        <v>2.8E-3</v>
      </c>
      <c r="G16" s="38">
        <v>1.66E-3</v>
      </c>
      <c r="H16" s="38">
        <v>2E-3</v>
      </c>
      <c r="I16" s="38">
        <v>2.64E-3</v>
      </c>
    </row>
    <row r="17" spans="1:10" x14ac:dyDescent="0.25">
      <c r="A17" s="30">
        <v>59</v>
      </c>
      <c r="B17" s="38">
        <v>2.8E-3</v>
      </c>
      <c r="C17" s="38">
        <v>0</v>
      </c>
      <c r="D17" s="38">
        <v>5.8999999999999997E-2</v>
      </c>
      <c r="E17" s="38">
        <v>0.13</v>
      </c>
      <c r="F17" s="38">
        <v>2.9399999999999999E-3</v>
      </c>
      <c r="G17" s="38">
        <v>1.74E-3</v>
      </c>
      <c r="H17" s="38">
        <v>2E-3</v>
      </c>
      <c r="I17" s="38">
        <v>2.5699999999999998E-3</v>
      </c>
    </row>
    <row r="18" spans="1:10" x14ac:dyDescent="0.25">
      <c r="A18" s="30">
        <v>60</v>
      </c>
      <c r="B18" s="38">
        <v>2.5999999999999999E-3</v>
      </c>
      <c r="C18" s="38">
        <v>0</v>
      </c>
      <c r="D18" s="38">
        <v>7.3999999999999996E-2</v>
      </c>
      <c r="E18" s="38">
        <v>0.16300000000000001</v>
      </c>
      <c r="F18" s="38">
        <v>3.0799999999999998E-3</v>
      </c>
      <c r="G18" s="38">
        <v>1.82E-3</v>
      </c>
      <c r="H18" s="38">
        <v>2E-3</v>
      </c>
      <c r="I18" s="38">
        <v>2.5600000000000002E-3</v>
      </c>
    </row>
    <row r="19" spans="1:10" x14ac:dyDescent="0.25">
      <c r="A19" s="30">
        <v>61</v>
      </c>
      <c r="B19" s="38">
        <v>2.3999999999999998E-3</v>
      </c>
      <c r="C19" s="38">
        <v>0</v>
      </c>
      <c r="D19" s="38">
        <v>8.5000000000000006E-2</v>
      </c>
      <c r="E19" s="38">
        <v>0.186</v>
      </c>
      <c r="F19" s="38">
        <v>3.2799999999999999E-3</v>
      </c>
      <c r="G19" s="38">
        <v>1.9599999999999999E-3</v>
      </c>
      <c r="H19" s="38">
        <v>2E-3</v>
      </c>
      <c r="I19" s="38">
        <v>2.5600000000000002E-3</v>
      </c>
    </row>
    <row r="20" spans="1:10" x14ac:dyDescent="0.25">
      <c r="A20" s="30">
        <v>62</v>
      </c>
      <c r="B20" s="38">
        <v>2.2000000000000001E-3</v>
      </c>
      <c r="C20" s="38">
        <v>0</v>
      </c>
      <c r="D20" s="38">
        <v>0.13600000000000001</v>
      </c>
      <c r="E20" s="38">
        <v>0.29499999999999998</v>
      </c>
      <c r="F20" s="38">
        <v>3.47E-3</v>
      </c>
      <c r="G20" s="38">
        <v>2.0799999999999998E-3</v>
      </c>
      <c r="H20" s="38">
        <v>2E-3</v>
      </c>
      <c r="I20" s="38">
        <v>2.5600000000000002E-3</v>
      </c>
    </row>
    <row r="21" spans="1:10" x14ac:dyDescent="0.25">
      <c r="A21" s="30">
        <v>63</v>
      </c>
      <c r="B21" s="38">
        <v>2E-3</v>
      </c>
      <c r="C21" s="38">
        <v>0</v>
      </c>
      <c r="D21" s="38">
        <v>0.13700000000000001</v>
      </c>
      <c r="E21" s="38">
        <v>0.29599999999999999</v>
      </c>
      <c r="F21" s="38">
        <v>3.6600000000000001E-3</v>
      </c>
      <c r="G21" s="38">
        <v>2.2499999999999998E-3</v>
      </c>
      <c r="H21" s="38">
        <v>2E-3</v>
      </c>
      <c r="I21" s="38">
        <v>2.5600000000000002E-3</v>
      </c>
    </row>
    <row r="22" spans="1:10" x14ac:dyDescent="0.25">
      <c r="A22" s="30">
        <v>64</v>
      </c>
      <c r="B22" s="38">
        <v>1.9E-3</v>
      </c>
      <c r="C22" s="38">
        <v>0</v>
      </c>
      <c r="D22" s="38">
        <v>0.114</v>
      </c>
      <c r="E22" s="38">
        <v>0.246</v>
      </c>
      <c r="F22" s="38">
        <v>3.8300000000000001E-3</v>
      </c>
      <c r="G22" s="38">
        <v>2.4099999999999998E-3</v>
      </c>
      <c r="H22" s="38">
        <v>2E-3</v>
      </c>
      <c r="I22" s="38">
        <v>2.5600000000000002E-3</v>
      </c>
    </row>
    <row r="23" spans="1:10" x14ac:dyDescent="0.25">
      <c r="A23" s="30">
        <v>65</v>
      </c>
      <c r="B23" s="38">
        <v>1.6999999999999999E-3</v>
      </c>
      <c r="C23" s="38">
        <v>0</v>
      </c>
      <c r="D23" s="38">
        <v>0.14599999999999999</v>
      </c>
      <c r="E23" s="38">
        <v>0.316</v>
      </c>
      <c r="F23" s="38">
        <v>4.0000000000000001E-3</v>
      </c>
      <c r="G23" s="38">
        <v>2.5699999999999998E-3</v>
      </c>
      <c r="H23" s="38">
        <v>2E-3</v>
      </c>
      <c r="I23" s="38">
        <v>2.5600000000000002E-3</v>
      </c>
    </row>
    <row r="24" spans="1:10" x14ac:dyDescent="0.25">
      <c r="A24" s="30">
        <v>70</v>
      </c>
      <c r="B24" s="38">
        <v>6.9999999999999999E-4</v>
      </c>
      <c r="C24" s="38">
        <v>0</v>
      </c>
      <c r="D24" s="38">
        <v>0.128</v>
      </c>
      <c r="E24" s="38">
        <v>0.27800000000000002</v>
      </c>
      <c r="F24" s="38">
        <v>5.2399999999999999E-3</v>
      </c>
      <c r="G24" s="38">
        <v>3.6700000000000001E-3</v>
      </c>
      <c r="H24" s="38">
        <v>2E-3</v>
      </c>
      <c r="I24" s="38">
        <v>2.5600000000000002E-3</v>
      </c>
    </row>
    <row r="26" spans="1:10" x14ac:dyDescent="0.25">
      <c r="B26" s="38" t="s">
        <v>505</v>
      </c>
    </row>
    <row r="27" spans="1:10" x14ac:dyDescent="0.25">
      <c r="B27" s="30" t="s">
        <v>497</v>
      </c>
      <c r="C27" s="30" t="s">
        <v>498</v>
      </c>
      <c r="D27" s="30" t="s">
        <v>499</v>
      </c>
      <c r="E27" s="30" t="s">
        <v>499</v>
      </c>
      <c r="F27" s="30" t="s">
        <v>500</v>
      </c>
      <c r="G27" s="30"/>
      <c r="H27" s="30" t="s">
        <v>503</v>
      </c>
      <c r="I27" s="30" t="s">
        <v>507</v>
      </c>
      <c r="J27" s="38" t="s">
        <v>508</v>
      </c>
    </row>
    <row r="28" spans="1:10" x14ac:dyDescent="0.25">
      <c r="B28" s="30">
        <v>5</v>
      </c>
      <c r="C28" s="30">
        <v>5</v>
      </c>
      <c r="D28" s="30">
        <v>10</v>
      </c>
      <c r="E28" s="30">
        <v>25</v>
      </c>
      <c r="F28" s="30" t="s">
        <v>501</v>
      </c>
      <c r="G28" s="30" t="s">
        <v>502</v>
      </c>
      <c r="H28" s="30" t="s">
        <v>506</v>
      </c>
      <c r="I28" s="30" t="s">
        <v>506</v>
      </c>
      <c r="J28" s="30" t="s">
        <v>506</v>
      </c>
    </row>
    <row r="29" spans="1:10" x14ac:dyDescent="0.25">
      <c r="A29" s="30">
        <v>20</v>
      </c>
      <c r="B29" s="38">
        <v>9.4999999999999998E-3</v>
      </c>
      <c r="C29" s="38">
        <v>4.9599999999999998E-2</v>
      </c>
      <c r="D29" s="38" t="s">
        <v>496</v>
      </c>
      <c r="E29" s="38" t="s">
        <v>496</v>
      </c>
      <c r="F29" s="38">
        <v>3.1E-4</v>
      </c>
      <c r="G29" s="38">
        <v>2.0000000000000001E-4</v>
      </c>
      <c r="H29" s="38">
        <v>4.2999999999999999E-4</v>
      </c>
      <c r="I29" s="38">
        <v>3.0000000000000001E-5</v>
      </c>
      <c r="J29" s="38">
        <v>1.4999999999999999E-4</v>
      </c>
    </row>
    <row r="30" spans="1:10" x14ac:dyDescent="0.25">
      <c r="A30" s="30">
        <v>25</v>
      </c>
      <c r="B30" s="38">
        <v>8.6E-3</v>
      </c>
      <c r="C30" s="38">
        <v>4.4900000000000002E-2</v>
      </c>
      <c r="D30" s="38" t="s">
        <v>496</v>
      </c>
      <c r="E30" s="38" t="s">
        <v>496</v>
      </c>
      <c r="F30" s="38">
        <v>4.0000000000000002E-4</v>
      </c>
      <c r="G30" s="38">
        <v>2.3000000000000001E-4</v>
      </c>
      <c r="H30" s="38">
        <v>8.4999999999999995E-4</v>
      </c>
      <c r="I30" s="38">
        <v>6.9999999999999994E-5</v>
      </c>
      <c r="J30" s="38">
        <v>1.4999999999999999E-4</v>
      </c>
    </row>
    <row r="31" spans="1:10" x14ac:dyDescent="0.25">
      <c r="A31" s="30">
        <v>30</v>
      </c>
      <c r="B31" s="38">
        <v>7.7000000000000002E-3</v>
      </c>
      <c r="C31" s="38">
        <v>4.0500000000000001E-2</v>
      </c>
      <c r="D31" s="38" t="s">
        <v>496</v>
      </c>
      <c r="E31" s="38" t="s">
        <v>496</v>
      </c>
      <c r="F31" s="38">
        <v>4.8999999999999998E-4</v>
      </c>
      <c r="G31" s="38">
        <v>2.5000000000000001E-4</v>
      </c>
      <c r="H31" s="38">
        <v>1.3600000000000001E-3</v>
      </c>
      <c r="I31" s="38">
        <v>1E-4</v>
      </c>
      <c r="J31" s="38">
        <v>1.4999999999999999E-4</v>
      </c>
    </row>
    <row r="32" spans="1:10" x14ac:dyDescent="0.25">
      <c r="A32" s="30">
        <v>35</v>
      </c>
      <c r="B32" s="38">
        <v>6.7999999999999996E-3</v>
      </c>
      <c r="C32" s="38">
        <v>3.56E-2</v>
      </c>
      <c r="D32" s="38" t="s">
        <v>496</v>
      </c>
      <c r="E32" s="38" t="s">
        <v>496</v>
      </c>
      <c r="F32" s="38">
        <v>5.6999999999999998E-4</v>
      </c>
      <c r="G32" s="38">
        <v>3.5E-4</v>
      </c>
      <c r="H32" s="38">
        <v>2.0400000000000001E-3</v>
      </c>
      <c r="I32" s="38">
        <v>1.2E-4</v>
      </c>
      <c r="J32" s="38">
        <v>2.9E-4</v>
      </c>
    </row>
    <row r="33" spans="1:10" x14ac:dyDescent="0.25">
      <c r="A33" s="30">
        <v>40</v>
      </c>
      <c r="B33" s="38">
        <v>5.8999999999999999E-3</v>
      </c>
      <c r="C33" s="38">
        <v>3.1099999999999999E-2</v>
      </c>
      <c r="D33" s="38" t="s">
        <v>496</v>
      </c>
      <c r="E33" s="38" t="s">
        <v>496</v>
      </c>
      <c r="F33" s="38">
        <v>7.5000000000000002E-4</v>
      </c>
      <c r="G33" s="38">
        <v>5.0000000000000001E-4</v>
      </c>
      <c r="H33" s="38">
        <v>3.15E-3</v>
      </c>
      <c r="I33" s="38">
        <v>1.2999999999999999E-4</v>
      </c>
      <c r="J33" s="38">
        <v>2.9E-4</v>
      </c>
    </row>
    <row r="34" spans="1:10" x14ac:dyDescent="0.25">
      <c r="A34" s="30">
        <v>45</v>
      </c>
      <c r="B34" s="38">
        <v>5.0000000000000001E-3</v>
      </c>
      <c r="C34" s="38">
        <v>0</v>
      </c>
      <c r="D34" s="38" t="s">
        <v>496</v>
      </c>
      <c r="E34" s="38" t="s">
        <v>496</v>
      </c>
      <c r="F34" s="38">
        <v>1.06E-3</v>
      </c>
      <c r="G34" s="38">
        <v>7.1000000000000002E-4</v>
      </c>
      <c r="H34" s="38">
        <v>4.6800000000000001E-3</v>
      </c>
      <c r="I34" s="38">
        <v>1.3999999999999999E-4</v>
      </c>
      <c r="J34" s="38">
        <v>4.4000000000000002E-4</v>
      </c>
    </row>
    <row r="35" spans="1:10" x14ac:dyDescent="0.25">
      <c r="A35" s="30">
        <v>50</v>
      </c>
      <c r="B35" s="38">
        <v>4.1999999999999997E-3</v>
      </c>
      <c r="C35" s="38">
        <v>0</v>
      </c>
      <c r="D35" s="38">
        <v>1.0999999999999999E-2</v>
      </c>
      <c r="E35" s="38">
        <v>3.1E-2</v>
      </c>
      <c r="F35" s="38">
        <v>1.5499999999999999E-3</v>
      </c>
      <c r="G35" s="38">
        <v>1E-3</v>
      </c>
      <c r="H35" s="38">
        <v>6.2100000000000002E-3</v>
      </c>
      <c r="I35" s="38">
        <v>1.4999999999999999E-4</v>
      </c>
      <c r="J35" s="38">
        <v>4.4000000000000002E-4</v>
      </c>
    </row>
    <row r="36" spans="1:10" x14ac:dyDescent="0.25">
      <c r="A36" s="30">
        <v>55</v>
      </c>
      <c r="B36" s="38">
        <v>3.3E-3</v>
      </c>
      <c r="C36" s="38">
        <v>0</v>
      </c>
      <c r="D36" s="38">
        <v>5.1999999999999998E-2</v>
      </c>
      <c r="E36" s="38">
        <v>0.14099999999999999</v>
      </c>
      <c r="F36" s="38">
        <v>2.2799999999999999E-3</v>
      </c>
      <c r="G36" s="38">
        <v>1.3799999999999999E-3</v>
      </c>
      <c r="H36" s="38">
        <v>7.9100000000000004E-3</v>
      </c>
      <c r="I36" s="38">
        <v>1.6000000000000001E-4</v>
      </c>
      <c r="J36" s="38">
        <v>5.8E-4</v>
      </c>
    </row>
    <row r="37" spans="1:10" x14ac:dyDescent="0.25">
      <c r="A37" s="30">
        <v>56</v>
      </c>
      <c r="B37" s="38">
        <v>3.0999999999999999E-3</v>
      </c>
      <c r="C37" s="38">
        <v>0</v>
      </c>
      <c r="D37" s="38">
        <v>3.6999999999999998E-2</v>
      </c>
      <c r="E37" s="38">
        <v>0.1</v>
      </c>
      <c r="F37" s="38">
        <v>2.49E-3</v>
      </c>
      <c r="G37" s="38">
        <v>1.48E-3</v>
      </c>
      <c r="H37" s="38">
        <v>8.1600000000000006E-3</v>
      </c>
      <c r="I37" s="38">
        <v>1.6000000000000001E-4</v>
      </c>
      <c r="J37" s="38">
        <v>5.8E-4</v>
      </c>
    </row>
    <row r="38" spans="1:10" x14ac:dyDescent="0.25">
      <c r="A38" s="30">
        <v>57</v>
      </c>
      <c r="B38" s="38">
        <v>2.8999999999999998E-3</v>
      </c>
      <c r="C38" s="38">
        <v>0</v>
      </c>
      <c r="D38" s="38">
        <v>3.5000000000000003E-2</v>
      </c>
      <c r="E38" s="38">
        <v>9.4E-2</v>
      </c>
      <c r="F38" s="38">
        <v>2.65E-3</v>
      </c>
      <c r="G38" s="38">
        <v>1.57E-3</v>
      </c>
      <c r="H38" s="38">
        <v>8.5000000000000006E-3</v>
      </c>
      <c r="I38" s="38">
        <v>1.6000000000000001E-4</v>
      </c>
      <c r="J38" s="38">
        <v>5.8E-4</v>
      </c>
    </row>
    <row r="39" spans="1:10" x14ac:dyDescent="0.25">
      <c r="A39" s="30">
        <v>58</v>
      </c>
      <c r="B39" s="38">
        <v>2.7000000000000001E-3</v>
      </c>
      <c r="C39" s="38">
        <v>0</v>
      </c>
      <c r="D39" s="38">
        <v>4.5999999999999999E-2</v>
      </c>
      <c r="E39" s="38">
        <v>0.125</v>
      </c>
      <c r="F39" s="38">
        <v>2.8E-3</v>
      </c>
      <c r="G39" s="38">
        <v>1.66E-3</v>
      </c>
      <c r="H39" s="38">
        <v>8.6700000000000006E-3</v>
      </c>
      <c r="I39" s="38">
        <v>1.6000000000000001E-4</v>
      </c>
      <c r="J39" s="38">
        <v>5.8E-4</v>
      </c>
    </row>
    <row r="40" spans="1:10" x14ac:dyDescent="0.25">
      <c r="A40" s="30">
        <v>59</v>
      </c>
      <c r="B40" s="38">
        <v>2.5999999999999999E-3</v>
      </c>
      <c r="C40" s="38">
        <v>0</v>
      </c>
      <c r="D40" s="38">
        <v>5.2999999999999999E-2</v>
      </c>
      <c r="E40" s="38">
        <v>0.14599999999999999</v>
      </c>
      <c r="F40" s="38">
        <v>2.9399999999999999E-3</v>
      </c>
      <c r="G40" s="38">
        <v>1.74E-3</v>
      </c>
      <c r="H40" s="38">
        <v>8.9300000000000004E-3</v>
      </c>
      <c r="I40" s="38">
        <v>1.7000000000000001E-4</v>
      </c>
      <c r="J40" s="38">
        <v>5.8E-4</v>
      </c>
    </row>
    <row r="41" spans="1:10" x14ac:dyDescent="0.25">
      <c r="A41" s="30">
        <v>60</v>
      </c>
      <c r="B41" s="38">
        <v>2.3999999999999998E-3</v>
      </c>
      <c r="C41" s="38">
        <v>0</v>
      </c>
      <c r="D41" s="38">
        <v>7.0000000000000007E-2</v>
      </c>
      <c r="E41" s="38">
        <v>0.191</v>
      </c>
      <c r="F41" s="38">
        <v>3.0799999999999998E-3</v>
      </c>
      <c r="G41" s="38">
        <v>1.82E-3</v>
      </c>
      <c r="H41" s="38">
        <v>9.1800000000000007E-3</v>
      </c>
      <c r="I41" s="38">
        <v>1.7000000000000001E-4</v>
      </c>
      <c r="J41" s="38">
        <v>5.8E-4</v>
      </c>
    </row>
    <row r="42" spans="1:10" x14ac:dyDescent="0.25">
      <c r="A42" s="30">
        <v>61</v>
      </c>
      <c r="B42" s="38">
        <v>2.2000000000000001E-3</v>
      </c>
      <c r="C42" s="38">
        <v>0</v>
      </c>
      <c r="D42" s="38">
        <v>7.0999999999999994E-2</v>
      </c>
      <c r="E42" s="38">
        <v>0.19500000000000001</v>
      </c>
      <c r="F42" s="38">
        <v>3.2799999999999999E-3</v>
      </c>
      <c r="G42" s="38">
        <v>1.9599999999999999E-3</v>
      </c>
      <c r="H42" s="38">
        <v>9.3500000000000007E-3</v>
      </c>
      <c r="I42" s="38">
        <v>1.7000000000000001E-4</v>
      </c>
      <c r="J42" s="38">
        <v>5.8E-4</v>
      </c>
    </row>
    <row r="43" spans="1:10" x14ac:dyDescent="0.25">
      <c r="A43" s="30">
        <v>62</v>
      </c>
      <c r="B43" s="38">
        <v>2.0999999999999999E-3</v>
      </c>
      <c r="C43" s="38">
        <v>0</v>
      </c>
      <c r="D43" s="38">
        <v>0.13900000000000001</v>
      </c>
      <c r="E43" s="38">
        <v>0.378</v>
      </c>
      <c r="F43" s="38">
        <v>3.47E-3</v>
      </c>
      <c r="G43" s="38">
        <v>2.0799999999999998E-3</v>
      </c>
      <c r="H43" s="38">
        <v>9.5200000000000007E-3</v>
      </c>
      <c r="I43" s="38">
        <v>1.7000000000000001E-4</v>
      </c>
      <c r="J43" s="38">
        <v>5.8E-4</v>
      </c>
    </row>
    <row r="44" spans="1:10" x14ac:dyDescent="0.25">
      <c r="A44" s="30">
        <v>63</v>
      </c>
      <c r="B44" s="38">
        <v>1.8E-3</v>
      </c>
      <c r="C44" s="38">
        <v>0</v>
      </c>
      <c r="D44" s="38">
        <v>0.114</v>
      </c>
      <c r="E44" s="38">
        <v>0.312</v>
      </c>
      <c r="F44" s="38">
        <v>3.6600000000000001E-3</v>
      </c>
      <c r="G44" s="38">
        <v>2.2499999999999998E-3</v>
      </c>
      <c r="H44" s="38">
        <v>9.6900000000000007E-3</v>
      </c>
      <c r="I44" s="38">
        <v>1.7000000000000001E-4</v>
      </c>
      <c r="J44" s="38">
        <v>5.8E-4</v>
      </c>
    </row>
    <row r="45" spans="1:10" x14ac:dyDescent="0.25">
      <c r="A45" s="30">
        <v>64</v>
      </c>
      <c r="B45" s="38">
        <v>1.6999999999999999E-3</v>
      </c>
      <c r="C45" s="38">
        <v>0</v>
      </c>
      <c r="D45" s="38">
        <v>8.6999999999999994E-2</v>
      </c>
      <c r="E45" s="38">
        <v>0.23699999999999999</v>
      </c>
      <c r="F45" s="38">
        <v>3.8300000000000001E-3</v>
      </c>
      <c r="G45" s="38">
        <v>2.4099999999999998E-3</v>
      </c>
      <c r="H45" s="38">
        <v>9.8600000000000007E-3</v>
      </c>
      <c r="I45" s="38">
        <v>1.8000000000000001E-4</v>
      </c>
      <c r="J45" s="38">
        <v>5.8E-4</v>
      </c>
    </row>
    <row r="46" spans="1:10" x14ac:dyDescent="0.25">
      <c r="A46" s="30">
        <v>65</v>
      </c>
      <c r="B46" s="38">
        <v>1.5E-3</v>
      </c>
      <c r="C46" s="38">
        <v>0</v>
      </c>
      <c r="D46" s="38">
        <v>0.153</v>
      </c>
      <c r="E46" s="38">
        <v>0.41599999999999998</v>
      </c>
      <c r="F46" s="38">
        <v>4.0000000000000001E-3</v>
      </c>
      <c r="G46" s="38">
        <v>2.5699999999999998E-3</v>
      </c>
      <c r="H46" s="38">
        <v>1.0030000000000001E-2</v>
      </c>
      <c r="I46" s="38">
        <v>1.8000000000000001E-4</v>
      </c>
      <c r="J46" s="38">
        <v>5.8E-4</v>
      </c>
    </row>
    <row r="47" spans="1:10" x14ac:dyDescent="0.25">
      <c r="A47" s="30">
        <v>70</v>
      </c>
      <c r="B47" s="38">
        <v>5.9999999999999995E-4</v>
      </c>
      <c r="C47" s="38">
        <v>0</v>
      </c>
      <c r="D47" s="38">
        <v>0.16300000000000001</v>
      </c>
      <c r="E47" s="38">
        <v>0.44400000000000001</v>
      </c>
      <c r="F47" s="38">
        <v>5.2399999999999999E-3</v>
      </c>
      <c r="G47" s="38">
        <v>3.6700000000000001E-3</v>
      </c>
      <c r="H47" s="38">
        <v>1.0030000000000001E-2</v>
      </c>
      <c r="I47" s="38">
        <v>1.9000000000000001E-4</v>
      </c>
      <c r="J47" s="38">
        <v>5.8E-4</v>
      </c>
    </row>
    <row r="50" spans="1:11" x14ac:dyDescent="0.25">
      <c r="A50" s="30">
        <v>0</v>
      </c>
      <c r="B50" s="38">
        <v>1.29E-2</v>
      </c>
      <c r="C50" s="38">
        <v>20</v>
      </c>
      <c r="D50" s="38">
        <v>9.2999999999999992E-3</v>
      </c>
      <c r="E50" s="38" t="s">
        <v>496</v>
      </c>
      <c r="F50" s="38" t="s">
        <v>496</v>
      </c>
      <c r="G50" s="38">
        <v>3.1E-4</v>
      </c>
      <c r="H50" s="38">
        <v>2.0000000000000001E-4</v>
      </c>
      <c r="I50" s="38">
        <v>1.3999999999999999E-4</v>
      </c>
      <c r="J50" s="38">
        <v>3.0000000000000001E-5</v>
      </c>
      <c r="K50" s="38">
        <v>2.5999999999999998E-4</v>
      </c>
    </row>
    <row r="51" spans="1:11" x14ac:dyDescent="0.25">
      <c r="A51" s="30">
        <v>1</v>
      </c>
      <c r="B51" s="38">
        <v>1.24E-2</v>
      </c>
      <c r="C51" s="38">
        <v>25</v>
      </c>
      <c r="D51" s="38">
        <v>9.2999999999999992E-3</v>
      </c>
      <c r="E51" s="38" t="s">
        <v>496</v>
      </c>
      <c r="F51" s="38" t="s">
        <v>496</v>
      </c>
      <c r="G51" s="38">
        <v>4.0000000000000002E-4</v>
      </c>
      <c r="H51" s="38">
        <v>2.3000000000000001E-4</v>
      </c>
      <c r="I51" s="38">
        <v>1.3999999999999999E-4</v>
      </c>
      <c r="J51" s="38">
        <v>6.9999999999999994E-5</v>
      </c>
      <c r="K51" s="38">
        <v>5.8E-4</v>
      </c>
    </row>
    <row r="52" spans="1:11" x14ac:dyDescent="0.25">
      <c r="A52" s="30">
        <v>2</v>
      </c>
      <c r="B52" s="38">
        <v>1.21E-2</v>
      </c>
      <c r="C52" s="38">
        <v>30</v>
      </c>
      <c r="D52" s="38">
        <v>9.2999999999999992E-3</v>
      </c>
      <c r="E52" s="38" t="s">
        <v>496</v>
      </c>
      <c r="F52" s="38" t="s">
        <v>496</v>
      </c>
      <c r="G52" s="38">
        <v>4.8999999999999998E-4</v>
      </c>
      <c r="H52" s="38">
        <v>2.5000000000000001E-4</v>
      </c>
      <c r="I52" s="38">
        <v>1.3999999999999999E-4</v>
      </c>
      <c r="J52" s="38">
        <v>1E-4</v>
      </c>
      <c r="K52" s="38">
        <v>1.14E-3</v>
      </c>
    </row>
    <row r="53" spans="1:11" x14ac:dyDescent="0.25">
      <c r="A53" s="30">
        <v>3</v>
      </c>
      <c r="B53" s="38">
        <v>1.1599999999999999E-2</v>
      </c>
      <c r="C53" s="38">
        <v>35</v>
      </c>
      <c r="D53" s="38">
        <v>9.2999999999999992E-3</v>
      </c>
      <c r="E53" s="38" t="s">
        <v>496</v>
      </c>
      <c r="F53" s="38" t="s">
        <v>496</v>
      </c>
      <c r="G53" s="38">
        <v>5.6999999999999998E-4</v>
      </c>
      <c r="H53" s="38">
        <v>3.5E-4</v>
      </c>
      <c r="I53" s="38">
        <v>1.3999999999999999E-4</v>
      </c>
      <c r="J53" s="38">
        <v>1.2E-4</v>
      </c>
      <c r="K53" s="38">
        <v>2.0400000000000001E-3</v>
      </c>
    </row>
    <row r="54" spans="1:11" x14ac:dyDescent="0.25">
      <c r="A54" s="30">
        <v>4</v>
      </c>
      <c r="B54" s="38">
        <v>1.1299999999999999E-2</v>
      </c>
      <c r="C54" s="38">
        <v>40</v>
      </c>
      <c r="D54" s="38">
        <v>9.2999999999999992E-3</v>
      </c>
      <c r="E54" s="38" t="s">
        <v>496</v>
      </c>
      <c r="F54" s="38" t="s">
        <v>496</v>
      </c>
      <c r="G54" s="38">
        <v>7.5000000000000002E-4</v>
      </c>
      <c r="H54" s="38">
        <v>5.0000000000000001E-4</v>
      </c>
      <c r="I54" s="38">
        <v>1.3999999999999999E-4</v>
      </c>
      <c r="J54" s="38">
        <v>1.2999999999999999E-4</v>
      </c>
      <c r="K54" s="38">
        <v>3.3700000000000002E-3</v>
      </c>
    </row>
    <row r="55" spans="1:11" x14ac:dyDescent="0.25">
      <c r="A55" s="30">
        <v>5</v>
      </c>
      <c r="B55" s="38">
        <v>4.0000000000000001E-3</v>
      </c>
      <c r="C55" s="38">
        <v>45</v>
      </c>
      <c r="D55" s="38">
        <v>0</v>
      </c>
      <c r="E55" s="38" t="s">
        <v>496</v>
      </c>
      <c r="F55" s="38" t="s">
        <v>496</v>
      </c>
      <c r="G55" s="38">
        <v>1.06E-3</v>
      </c>
      <c r="H55" s="38">
        <v>7.1000000000000002E-4</v>
      </c>
      <c r="I55" s="38">
        <v>2.7999999999999998E-4</v>
      </c>
      <c r="J55" s="38">
        <v>1.3999999999999999E-4</v>
      </c>
      <c r="K55" s="38">
        <v>5.2700000000000004E-3</v>
      </c>
    </row>
    <row r="56" spans="1:11" x14ac:dyDescent="0.25">
      <c r="A56" s="30">
        <v>6</v>
      </c>
      <c r="B56" s="38">
        <v>3.8E-3</v>
      </c>
      <c r="C56" s="38">
        <v>50</v>
      </c>
      <c r="D56" s="38">
        <v>0</v>
      </c>
      <c r="E56" s="38">
        <v>0.05</v>
      </c>
      <c r="F56" s="38">
        <v>0.14899999999999999</v>
      </c>
      <c r="G56" s="38">
        <v>1.5499999999999999E-3</v>
      </c>
      <c r="H56" s="38">
        <v>1E-3</v>
      </c>
      <c r="I56" s="38">
        <v>2.7999999999999998E-4</v>
      </c>
      <c r="J56" s="38">
        <v>1.4999999999999999E-4</v>
      </c>
      <c r="K56" s="38">
        <v>2.0230000000000001E-2</v>
      </c>
    </row>
    <row r="57" spans="1:11" x14ac:dyDescent="0.25">
      <c r="A57" s="30">
        <v>7</v>
      </c>
      <c r="B57" s="38">
        <v>3.5999999999999999E-3</v>
      </c>
      <c r="C57" s="38">
        <v>55</v>
      </c>
      <c r="D57" s="38">
        <v>0</v>
      </c>
      <c r="E57" s="38">
        <v>0.05</v>
      </c>
      <c r="F57" s="38">
        <v>0.14899999999999999</v>
      </c>
      <c r="G57" s="38">
        <v>2.2799999999999999E-3</v>
      </c>
      <c r="H57" s="38">
        <v>1.3799999999999999E-3</v>
      </c>
      <c r="I57" s="38">
        <v>2.7999999999999998E-4</v>
      </c>
      <c r="J57" s="38">
        <v>1.6000000000000001E-4</v>
      </c>
      <c r="K57" s="38">
        <v>9.0109999999999996E-2</v>
      </c>
    </row>
    <row r="58" spans="1:11" x14ac:dyDescent="0.25">
      <c r="A58" s="30">
        <v>8</v>
      </c>
      <c r="B58" s="38">
        <v>3.3999999999999998E-3</v>
      </c>
      <c r="C58" s="38">
        <v>56</v>
      </c>
      <c r="D58" s="38">
        <v>0</v>
      </c>
      <c r="E58" s="38">
        <v>5.0999999999999997E-2</v>
      </c>
      <c r="F58" s="38">
        <v>0.152</v>
      </c>
      <c r="G58" s="38">
        <v>2.49E-3</v>
      </c>
      <c r="H58" s="38">
        <v>1.48E-3</v>
      </c>
      <c r="I58" s="38">
        <v>2.7999999999999998E-4</v>
      </c>
      <c r="J58" s="38">
        <v>1.6000000000000001E-4</v>
      </c>
      <c r="K58" s="38">
        <v>0.11848</v>
      </c>
    </row>
    <row r="59" spans="1:11" x14ac:dyDescent="0.25">
      <c r="A59" s="30">
        <v>9</v>
      </c>
      <c r="B59" s="38">
        <v>3.0999999999999999E-3</v>
      </c>
      <c r="C59" s="38">
        <v>57</v>
      </c>
      <c r="D59" s="38">
        <v>0</v>
      </c>
      <c r="E59" s="38">
        <v>5.0999999999999997E-2</v>
      </c>
      <c r="F59" s="38">
        <v>0.154</v>
      </c>
      <c r="G59" s="38">
        <v>2.65E-3</v>
      </c>
      <c r="H59" s="38">
        <v>1.57E-3</v>
      </c>
      <c r="I59" s="38">
        <v>2.7999999999999998E-4</v>
      </c>
      <c r="J59" s="38">
        <v>1.6000000000000001E-4</v>
      </c>
      <c r="K59" s="38">
        <v>0.15515999999999999</v>
      </c>
    </row>
    <row r="60" spans="1:11" x14ac:dyDescent="0.25">
      <c r="A60" s="30">
        <v>10</v>
      </c>
      <c r="B60" s="38">
        <v>2.8999999999999998E-3</v>
      </c>
      <c r="C60" s="38">
        <v>58</v>
      </c>
      <c r="D60" s="38">
        <v>0</v>
      </c>
      <c r="E60" s="38">
        <v>4.9000000000000002E-2</v>
      </c>
      <c r="F60" s="38">
        <v>0.14599999999999999</v>
      </c>
      <c r="G60" s="38">
        <v>2.8E-3</v>
      </c>
      <c r="H60" s="38">
        <v>1.66E-3</v>
      </c>
      <c r="I60" s="38">
        <v>2.7999999999999998E-4</v>
      </c>
      <c r="J60" s="38">
        <v>1.7000000000000001E-4</v>
      </c>
      <c r="K60" s="38">
        <v>0.2024</v>
      </c>
    </row>
    <row r="61" spans="1:11" x14ac:dyDescent="0.25">
      <c r="A61" s="30">
        <v>15</v>
      </c>
      <c r="B61" s="38">
        <v>1.9E-3</v>
      </c>
      <c r="C61" s="38">
        <v>59</v>
      </c>
      <c r="D61" s="38">
        <v>0</v>
      </c>
      <c r="E61" s="38">
        <v>8.7999999999999995E-2</v>
      </c>
      <c r="F61" s="38">
        <v>0.26300000000000001</v>
      </c>
      <c r="G61" s="38">
        <v>2.9399999999999999E-3</v>
      </c>
      <c r="H61" s="38">
        <v>1.74E-3</v>
      </c>
      <c r="I61" s="38">
        <v>2.7999999999999998E-4</v>
      </c>
      <c r="J61" s="38">
        <v>1.7000000000000001E-4</v>
      </c>
      <c r="K61" s="38">
        <v>0.26301999999999998</v>
      </c>
    </row>
    <row r="62" spans="1:11" x14ac:dyDescent="0.25">
      <c r="A62" s="30">
        <v>20</v>
      </c>
      <c r="B62" s="38">
        <v>1.1000000000000001E-3</v>
      </c>
      <c r="C62" s="38">
        <v>60</v>
      </c>
      <c r="D62" s="38">
        <v>0</v>
      </c>
      <c r="E62" s="38">
        <v>1</v>
      </c>
      <c r="F62" s="38">
        <v>1</v>
      </c>
      <c r="G62" s="38">
        <v>3.0799999999999998E-3</v>
      </c>
      <c r="H62" s="38">
        <v>1.82E-3</v>
      </c>
      <c r="I62" s="38">
        <v>2.7999999999999998E-4</v>
      </c>
      <c r="J62" s="38">
        <v>1.7000000000000001E-4</v>
      </c>
      <c r="K62" s="38">
        <v>0.34050999999999998</v>
      </c>
    </row>
    <row r="63" spans="1:11" x14ac:dyDescent="0.25">
      <c r="A63" s="30">
        <v>25</v>
      </c>
      <c r="B63" s="38">
        <v>5.9999999999999995E-4</v>
      </c>
      <c r="C63" s="38">
        <v>61</v>
      </c>
      <c r="D63" s="38">
        <v>0</v>
      </c>
      <c r="E63" s="38">
        <v>1</v>
      </c>
      <c r="F63" s="38">
        <v>1</v>
      </c>
      <c r="G63" s="38">
        <v>3.2799999999999999E-3</v>
      </c>
      <c r="H63" s="38">
        <v>1.9599999999999999E-3</v>
      </c>
      <c r="I63" s="38">
        <v>2.7999999999999998E-4</v>
      </c>
      <c r="J63" s="38">
        <v>1.7000000000000001E-4</v>
      </c>
      <c r="K63" s="38">
        <v>0.43917</v>
      </c>
    </row>
    <row r="64" spans="1:11" x14ac:dyDescent="0.25">
      <c r="A64" s="30">
        <v>30</v>
      </c>
      <c r="B64" s="38">
        <v>2.9999999999999997E-4</v>
      </c>
      <c r="C64" s="38">
        <v>62</v>
      </c>
      <c r="D64" s="38">
        <v>0</v>
      </c>
      <c r="E64" s="38">
        <v>1</v>
      </c>
      <c r="F64" s="38">
        <v>1</v>
      </c>
      <c r="G64" s="38">
        <v>3.47E-3</v>
      </c>
      <c r="H64" s="38">
        <v>2.0799999999999998E-3</v>
      </c>
      <c r="I64" s="38">
        <v>2.7999999999999998E-4</v>
      </c>
      <c r="J64" s="38">
        <v>1.7000000000000001E-4</v>
      </c>
      <c r="K64" s="38">
        <v>0.45622000000000001</v>
      </c>
    </row>
    <row r="65" spans="1:11" x14ac:dyDescent="0.25">
      <c r="A65" s="30">
        <v>35</v>
      </c>
      <c r="B65" s="38">
        <v>2.9999999999999997E-4</v>
      </c>
      <c r="C65" s="38">
        <v>63</v>
      </c>
      <c r="D65" s="38">
        <v>0</v>
      </c>
      <c r="E65" s="38">
        <v>1</v>
      </c>
      <c r="F65" s="38">
        <v>1</v>
      </c>
      <c r="G65" s="38">
        <v>3.6600000000000001E-3</v>
      </c>
      <c r="H65" s="38">
        <v>2.2499999999999998E-3</v>
      </c>
      <c r="I65" s="38">
        <v>2.7999999999999998E-4</v>
      </c>
      <c r="J65" s="38">
        <v>1.8000000000000001E-4</v>
      </c>
      <c r="K65" s="38">
        <v>0.45659</v>
      </c>
    </row>
    <row r="66" spans="1:11" x14ac:dyDescent="0.25">
      <c r="A66" s="30">
        <v>40</v>
      </c>
      <c r="B66" s="38">
        <v>2.9999999999999997E-4</v>
      </c>
      <c r="C66" s="38">
        <v>64</v>
      </c>
      <c r="D66" s="38">
        <v>0</v>
      </c>
      <c r="E66" s="38">
        <v>1</v>
      </c>
      <c r="F66" s="38">
        <v>1</v>
      </c>
      <c r="G66" s="38">
        <v>3.8300000000000001E-3</v>
      </c>
      <c r="H66" s="38">
        <v>2.4099999999999998E-3</v>
      </c>
      <c r="I66" s="38">
        <v>2.7999999999999998E-4</v>
      </c>
      <c r="J66" s="38">
        <v>1.8000000000000001E-4</v>
      </c>
      <c r="K66" s="38">
        <v>0.45695999999999998</v>
      </c>
    </row>
    <row r="67" spans="1:11" x14ac:dyDescent="0.25">
      <c r="A67" s="30">
        <v>45</v>
      </c>
      <c r="B67" s="38">
        <v>2.9999999999999997E-4</v>
      </c>
      <c r="C67" s="38">
        <v>65</v>
      </c>
      <c r="D67" s="38">
        <v>0</v>
      </c>
      <c r="E67" s="38">
        <v>1</v>
      </c>
      <c r="F67" s="38">
        <v>1</v>
      </c>
      <c r="G67" s="38">
        <v>4.0000000000000001E-3</v>
      </c>
      <c r="H67" s="38">
        <v>2.5699999999999998E-3</v>
      </c>
      <c r="I67" s="38">
        <v>2.7999999999999998E-4</v>
      </c>
      <c r="J67" s="38">
        <v>1.8000000000000001E-4</v>
      </c>
      <c r="K67" s="38">
        <v>0.45733000000000001</v>
      </c>
    </row>
    <row r="68" spans="1:11" x14ac:dyDescent="0.25">
      <c r="A68" s="30">
        <v>50</v>
      </c>
      <c r="B68" s="38">
        <v>0</v>
      </c>
      <c r="C68" s="38">
        <v>70</v>
      </c>
      <c r="D68" s="38">
        <v>0</v>
      </c>
      <c r="E68" s="38">
        <v>1</v>
      </c>
      <c r="F68" s="38">
        <v>1</v>
      </c>
      <c r="G68" s="38">
        <v>5.2399999999999999E-3</v>
      </c>
      <c r="H68" s="38">
        <v>3.6700000000000001E-3</v>
      </c>
      <c r="I68" s="38">
        <v>2.7999999999999998E-4</v>
      </c>
      <c r="J68" s="38">
        <v>1.9000000000000001E-4</v>
      </c>
      <c r="K68" s="38">
        <v>0.45917999999999998</v>
      </c>
    </row>
    <row r="72" spans="1:11" x14ac:dyDescent="0.25">
      <c r="A72" s="30">
        <v>20</v>
      </c>
      <c r="B72" s="38">
        <v>2.7799999999999998E-2</v>
      </c>
      <c r="C72" s="38">
        <v>8.1600000000000006E-2</v>
      </c>
      <c r="D72" s="38" t="s">
        <v>496</v>
      </c>
      <c r="E72" s="38" t="s">
        <v>496</v>
      </c>
      <c r="F72" s="38">
        <v>3.1E-4</v>
      </c>
      <c r="G72" s="38">
        <v>2.0000000000000001E-4</v>
      </c>
      <c r="H72" s="38">
        <v>2.7999999999999998E-4</v>
      </c>
      <c r="I72" s="38">
        <v>2.5999999999999998E-4</v>
      </c>
      <c r="J72" s="38" t="s">
        <v>496</v>
      </c>
      <c r="K72" s="38" t="s">
        <v>496</v>
      </c>
    </row>
    <row r="73" spans="1:11" x14ac:dyDescent="0.25">
      <c r="A73" s="30">
        <v>25</v>
      </c>
      <c r="B73" s="38">
        <v>2.4899999999999999E-2</v>
      </c>
      <c r="C73" s="38">
        <v>7.3300000000000004E-2</v>
      </c>
      <c r="D73" s="38" t="s">
        <v>496</v>
      </c>
      <c r="E73" s="38" t="s">
        <v>496</v>
      </c>
      <c r="F73" s="38">
        <v>4.0000000000000002E-4</v>
      </c>
      <c r="G73" s="38">
        <v>2.3000000000000001E-4</v>
      </c>
      <c r="H73" s="38">
        <v>1E-4</v>
      </c>
      <c r="I73" s="38">
        <v>1.2E-4</v>
      </c>
      <c r="J73" s="38" t="s">
        <v>496</v>
      </c>
      <c r="K73" s="38" t="s">
        <v>496</v>
      </c>
    </row>
    <row r="74" spans="1:11" x14ac:dyDescent="0.25">
      <c r="A74" s="30">
        <v>30</v>
      </c>
      <c r="B74" s="38">
        <v>2.2100000000000002E-2</v>
      </c>
      <c r="C74" s="38">
        <v>6.4899999999999999E-2</v>
      </c>
      <c r="D74" s="38" t="s">
        <v>496</v>
      </c>
      <c r="E74" s="38" t="s">
        <v>496</v>
      </c>
      <c r="F74" s="38">
        <v>4.8999999999999998E-4</v>
      </c>
      <c r="G74" s="38">
        <v>2.5000000000000001E-4</v>
      </c>
      <c r="H74" s="38">
        <v>1.1E-4</v>
      </c>
      <c r="I74" s="38">
        <v>1.6000000000000001E-4</v>
      </c>
      <c r="J74" s="38" t="s">
        <v>496</v>
      </c>
      <c r="K74" s="38" t="s">
        <v>496</v>
      </c>
    </row>
    <row r="75" spans="1:11" x14ac:dyDescent="0.25">
      <c r="A75" s="30">
        <v>35</v>
      </c>
      <c r="B75" s="38">
        <v>1.9199999999999998E-2</v>
      </c>
      <c r="C75" s="38">
        <v>5.6599999999999998E-2</v>
      </c>
      <c r="D75" s="38" t="s">
        <v>496</v>
      </c>
      <c r="E75" s="38" t="s">
        <v>496</v>
      </c>
      <c r="F75" s="38">
        <v>5.6999999999999998E-4</v>
      </c>
      <c r="G75" s="38">
        <v>3.5E-4</v>
      </c>
      <c r="H75" s="38">
        <v>5.2999999999999998E-4</v>
      </c>
      <c r="I75" s="38">
        <v>4.2999999999999999E-4</v>
      </c>
      <c r="J75" s="38" t="s">
        <v>496</v>
      </c>
      <c r="K75" s="38" t="s">
        <v>496</v>
      </c>
    </row>
    <row r="76" spans="1:11" x14ac:dyDescent="0.25">
      <c r="A76" s="30">
        <v>40</v>
      </c>
      <c r="B76" s="38">
        <v>1.6400000000000001E-2</v>
      </c>
      <c r="C76" s="38">
        <v>4.82E-2</v>
      </c>
      <c r="D76" s="38" t="s">
        <v>496</v>
      </c>
      <c r="E76" s="38" t="s">
        <v>496</v>
      </c>
      <c r="F76" s="38">
        <v>7.5000000000000002E-4</v>
      </c>
      <c r="G76" s="38">
        <v>5.0000000000000001E-4</v>
      </c>
      <c r="H76" s="38">
        <v>1.49E-3</v>
      </c>
      <c r="I76" s="38">
        <v>1.01E-3</v>
      </c>
      <c r="J76" s="38" t="s">
        <v>496</v>
      </c>
      <c r="K76" s="38" t="s">
        <v>496</v>
      </c>
    </row>
    <row r="77" spans="1:11" x14ac:dyDescent="0.25">
      <c r="A77" s="30">
        <v>45</v>
      </c>
      <c r="B77" s="38">
        <v>1.35E-2</v>
      </c>
      <c r="C77" s="38">
        <v>0</v>
      </c>
      <c r="D77" s="38" t="s">
        <v>496</v>
      </c>
      <c r="E77" s="38" t="s">
        <v>496</v>
      </c>
      <c r="F77" s="38">
        <v>1.06E-3</v>
      </c>
      <c r="G77" s="38">
        <v>7.1000000000000002E-4</v>
      </c>
      <c r="H77" s="38">
        <v>2.9499999999999999E-3</v>
      </c>
      <c r="I77" s="38">
        <v>1.8799999999999999E-3</v>
      </c>
      <c r="J77" s="38" t="s">
        <v>496</v>
      </c>
      <c r="K77" s="38" t="s">
        <v>496</v>
      </c>
    </row>
    <row r="78" spans="1:11" x14ac:dyDescent="0.25">
      <c r="A78" s="30">
        <v>50</v>
      </c>
      <c r="B78" s="38">
        <v>1.0699999999999999E-2</v>
      </c>
      <c r="C78" s="38">
        <v>0</v>
      </c>
      <c r="D78" s="38">
        <v>8.9999999999999993E-3</v>
      </c>
      <c r="E78" s="38">
        <v>1.6E-2</v>
      </c>
      <c r="F78" s="38">
        <v>1.5499999999999999E-3</v>
      </c>
      <c r="G78" s="38">
        <v>1E-3</v>
      </c>
      <c r="H78" s="38">
        <v>3.8800000000000002E-3</v>
      </c>
      <c r="I78" s="38">
        <v>2.4399999999999999E-3</v>
      </c>
      <c r="J78" s="38" t="s">
        <v>496</v>
      </c>
      <c r="K78" s="38" t="s">
        <v>496</v>
      </c>
    </row>
    <row r="79" spans="1:11" x14ac:dyDescent="0.25">
      <c r="A79" s="30">
        <v>55</v>
      </c>
      <c r="B79" s="38">
        <v>7.7999999999999996E-3</v>
      </c>
      <c r="C79" s="38">
        <v>0</v>
      </c>
      <c r="D79" s="38">
        <v>4.8000000000000001E-2</v>
      </c>
      <c r="E79" s="38">
        <v>8.7999999999999995E-2</v>
      </c>
      <c r="F79" s="38">
        <v>2.2799999999999999E-3</v>
      </c>
      <c r="G79" s="38">
        <v>1.3799999999999999E-3</v>
      </c>
      <c r="H79" s="38">
        <v>3.5799999999999998E-3</v>
      </c>
      <c r="I79" s="38">
        <v>2.0500000000000002E-3</v>
      </c>
      <c r="J79" s="38" t="s">
        <v>496</v>
      </c>
      <c r="K79" s="38" t="s">
        <v>496</v>
      </c>
    </row>
    <row r="80" spans="1:11" x14ac:dyDescent="0.25">
      <c r="A80" s="30">
        <v>56</v>
      </c>
      <c r="B80" s="38">
        <v>7.3000000000000001E-3</v>
      </c>
      <c r="C80" s="38">
        <v>0</v>
      </c>
      <c r="D80" s="38">
        <v>3.9E-2</v>
      </c>
      <c r="E80" s="38">
        <v>7.1999999999999995E-2</v>
      </c>
      <c r="F80" s="38">
        <v>2.49E-3</v>
      </c>
      <c r="G80" s="38">
        <v>1.48E-3</v>
      </c>
      <c r="H80" s="38">
        <v>3.46E-3</v>
      </c>
      <c r="I80" s="38">
        <v>1.9E-3</v>
      </c>
      <c r="J80" s="38" t="s">
        <v>496</v>
      </c>
      <c r="K80" s="38" t="s">
        <v>496</v>
      </c>
    </row>
    <row r="81" spans="1:11" x14ac:dyDescent="0.25">
      <c r="A81" s="30">
        <v>57</v>
      </c>
      <c r="B81" s="38">
        <v>6.7000000000000002E-3</v>
      </c>
      <c r="C81" s="38">
        <v>0</v>
      </c>
      <c r="D81" s="38">
        <v>4.2000000000000003E-2</v>
      </c>
      <c r="E81" s="38">
        <v>7.8E-2</v>
      </c>
      <c r="F81" s="38">
        <v>2.65E-3</v>
      </c>
      <c r="G81" s="38">
        <v>1.57E-3</v>
      </c>
      <c r="H81" s="38">
        <v>3.3400000000000001E-3</v>
      </c>
      <c r="I81" s="38">
        <v>1.7600000000000001E-3</v>
      </c>
      <c r="J81" s="38" t="s">
        <v>496</v>
      </c>
      <c r="K81" s="38" t="s">
        <v>496</v>
      </c>
    </row>
    <row r="82" spans="1:11" x14ac:dyDescent="0.25">
      <c r="A82" s="30">
        <v>58</v>
      </c>
      <c r="B82" s="38">
        <v>6.1999999999999998E-3</v>
      </c>
      <c r="C82" s="38">
        <v>0</v>
      </c>
      <c r="D82" s="38">
        <v>0.05</v>
      </c>
      <c r="E82" s="38">
        <v>9.1999999999999998E-2</v>
      </c>
      <c r="F82" s="38">
        <v>2.8E-3</v>
      </c>
      <c r="G82" s="38">
        <v>1.66E-3</v>
      </c>
      <c r="H82" s="38">
        <v>3.2299999999999998E-3</v>
      </c>
      <c r="I82" s="38">
        <v>1.6199999999999999E-3</v>
      </c>
      <c r="J82" s="38" t="s">
        <v>496</v>
      </c>
      <c r="K82" s="38" t="s">
        <v>496</v>
      </c>
    </row>
    <row r="83" spans="1:11" x14ac:dyDescent="0.25">
      <c r="A83" s="30">
        <v>59</v>
      </c>
      <c r="B83" s="38">
        <v>5.5999999999999999E-3</v>
      </c>
      <c r="C83" s="38">
        <v>0</v>
      </c>
      <c r="D83" s="38">
        <v>5.7000000000000002E-2</v>
      </c>
      <c r="E83" s="38">
        <v>0.105</v>
      </c>
      <c r="F83" s="38">
        <v>2.9399999999999999E-3</v>
      </c>
      <c r="G83" s="38">
        <v>1.74E-3</v>
      </c>
      <c r="H83" s="38">
        <v>3.14E-3</v>
      </c>
      <c r="I83" s="38">
        <v>1.49E-3</v>
      </c>
      <c r="J83" s="38" t="s">
        <v>496</v>
      </c>
      <c r="K83" s="38" t="s">
        <v>496</v>
      </c>
    </row>
    <row r="84" spans="1:11" x14ac:dyDescent="0.25">
      <c r="A84" s="30">
        <v>60</v>
      </c>
      <c r="B84" s="38">
        <v>5.0000000000000001E-3</v>
      </c>
      <c r="C84" s="38">
        <v>0</v>
      </c>
      <c r="D84" s="38">
        <v>7.2999999999999995E-2</v>
      </c>
      <c r="E84" s="38">
        <v>0.13400000000000001</v>
      </c>
      <c r="F84" s="38">
        <v>3.0799999999999998E-3</v>
      </c>
      <c r="G84" s="38">
        <v>1.82E-3</v>
      </c>
      <c r="H84" s="38">
        <v>3.0599999999999998E-3</v>
      </c>
      <c r="I84" s="38">
        <v>1.39E-3</v>
      </c>
      <c r="J84" s="38" t="s">
        <v>496</v>
      </c>
      <c r="K84" s="38" t="s">
        <v>496</v>
      </c>
    </row>
    <row r="85" spans="1:11" x14ac:dyDescent="0.25">
      <c r="A85" s="30">
        <v>61</v>
      </c>
      <c r="B85" s="38">
        <v>4.4999999999999997E-3</v>
      </c>
      <c r="C85" s="38">
        <v>0</v>
      </c>
      <c r="D85" s="38">
        <v>0.09</v>
      </c>
      <c r="E85" s="38">
        <v>0.16600000000000001</v>
      </c>
      <c r="F85" s="38">
        <v>3.2799999999999999E-3</v>
      </c>
      <c r="G85" s="38">
        <v>1.9599999999999999E-3</v>
      </c>
      <c r="H85" s="38">
        <v>2.99E-3</v>
      </c>
      <c r="I85" s="38">
        <v>1.2899999999999999E-3</v>
      </c>
      <c r="J85" s="38" t="s">
        <v>496</v>
      </c>
      <c r="K85" s="38" t="s">
        <v>496</v>
      </c>
    </row>
    <row r="86" spans="1:11" x14ac:dyDescent="0.25">
      <c r="A86" s="30">
        <v>62</v>
      </c>
      <c r="B86" s="38">
        <v>3.8999999999999998E-3</v>
      </c>
      <c r="C86" s="38">
        <v>0</v>
      </c>
      <c r="D86" s="38">
        <v>0.151</v>
      </c>
      <c r="E86" s="38">
        <v>0.27800000000000002</v>
      </c>
      <c r="F86" s="38">
        <v>3.47E-3</v>
      </c>
      <c r="G86" s="38">
        <v>2.0799999999999998E-3</v>
      </c>
      <c r="H86" s="38">
        <v>2.9299999999999999E-3</v>
      </c>
      <c r="I86" s="38">
        <v>1.2199999999999999E-3</v>
      </c>
      <c r="J86" s="38" t="s">
        <v>496</v>
      </c>
      <c r="K86" s="38" t="s">
        <v>496</v>
      </c>
    </row>
    <row r="87" spans="1:11" x14ac:dyDescent="0.25">
      <c r="A87" s="30">
        <v>63</v>
      </c>
      <c r="B87" s="38">
        <v>3.3E-3</v>
      </c>
      <c r="C87" s="38">
        <v>0</v>
      </c>
      <c r="D87" s="38">
        <v>0.13600000000000001</v>
      </c>
      <c r="E87" s="38">
        <v>0.251</v>
      </c>
      <c r="F87" s="38">
        <v>3.6600000000000001E-3</v>
      </c>
      <c r="G87" s="38">
        <v>2.2499999999999998E-3</v>
      </c>
      <c r="H87" s="38">
        <v>2.8900000000000002E-3</v>
      </c>
      <c r="I87" s="38">
        <v>1.15E-3</v>
      </c>
      <c r="J87" s="38" t="s">
        <v>496</v>
      </c>
      <c r="K87" s="38" t="s">
        <v>496</v>
      </c>
    </row>
    <row r="88" spans="1:11" x14ac:dyDescent="0.25">
      <c r="A88" s="30">
        <v>64</v>
      </c>
      <c r="B88" s="38">
        <v>2.7000000000000001E-3</v>
      </c>
      <c r="C88" s="38">
        <v>0</v>
      </c>
      <c r="D88" s="38">
        <v>0.13300000000000001</v>
      </c>
      <c r="E88" s="38">
        <v>0.24399999999999999</v>
      </c>
      <c r="F88" s="38">
        <v>3.8300000000000001E-3</v>
      </c>
      <c r="G88" s="38">
        <v>2.4099999999999998E-3</v>
      </c>
      <c r="H88" s="38">
        <v>2.8500000000000001E-3</v>
      </c>
      <c r="I88" s="38">
        <v>1.1000000000000001E-3</v>
      </c>
      <c r="J88" s="38" t="s">
        <v>496</v>
      </c>
      <c r="K88" s="38" t="s">
        <v>496</v>
      </c>
    </row>
    <row r="89" spans="1:11" x14ac:dyDescent="0.25">
      <c r="A89" s="30">
        <v>65</v>
      </c>
      <c r="B89" s="38">
        <v>2.2000000000000001E-3</v>
      </c>
      <c r="C89" s="38">
        <v>0</v>
      </c>
      <c r="D89" s="38">
        <v>0.18</v>
      </c>
      <c r="E89" s="38">
        <v>0.33100000000000002</v>
      </c>
      <c r="F89" s="38">
        <v>4.0000000000000001E-3</v>
      </c>
      <c r="G89" s="38">
        <v>2.5699999999999998E-3</v>
      </c>
      <c r="H89" s="38">
        <v>2.82E-3</v>
      </c>
      <c r="I89" s="38">
        <v>1.07E-3</v>
      </c>
      <c r="J89" s="38" t="s">
        <v>496</v>
      </c>
      <c r="K89" s="38" t="s">
        <v>496</v>
      </c>
    </row>
    <row r="90" spans="1:11" x14ac:dyDescent="0.25">
      <c r="A90" s="30">
        <v>70</v>
      </c>
      <c r="B90" s="38">
        <v>2.9999999999999997E-4</v>
      </c>
      <c r="C90" s="38">
        <v>0</v>
      </c>
      <c r="D90" s="38">
        <v>0.13100000000000001</v>
      </c>
      <c r="E90" s="38">
        <v>0.24099999999999999</v>
      </c>
      <c r="F90" s="38">
        <v>5.2399999999999999E-3</v>
      </c>
      <c r="G90" s="38">
        <v>3.6700000000000001E-3</v>
      </c>
      <c r="H90" s="38">
        <v>2.7899999999999999E-3</v>
      </c>
      <c r="I90" s="38">
        <v>1.0499999999999999E-3</v>
      </c>
      <c r="J90" s="38" t="s">
        <v>496</v>
      </c>
      <c r="K90" s="38" t="s">
        <v>496</v>
      </c>
    </row>
    <row r="94" spans="1:11" x14ac:dyDescent="0.25">
      <c r="A94" s="30">
        <v>0</v>
      </c>
      <c r="B94" s="38">
        <v>0.1313</v>
      </c>
      <c r="C94" s="38">
        <v>20</v>
      </c>
      <c r="D94" s="38">
        <v>3.6900000000000002E-2</v>
      </c>
      <c r="E94" s="38" t="s">
        <v>496</v>
      </c>
      <c r="F94" s="38" t="s">
        <v>496</v>
      </c>
      <c r="G94" s="38">
        <v>3.1E-4</v>
      </c>
      <c r="H94" s="38">
        <v>2.0000000000000001E-4</v>
      </c>
      <c r="I94" s="38">
        <v>3.6000000000000002E-4</v>
      </c>
      <c r="J94" s="38">
        <v>3.0000000000000001E-5</v>
      </c>
      <c r="K94" s="38">
        <v>2.0000000000000002E-5</v>
      </c>
    </row>
    <row r="95" spans="1:11" x14ac:dyDescent="0.25">
      <c r="A95" s="30">
        <v>1</v>
      </c>
      <c r="B95" s="38">
        <v>9.6699999999999994E-2</v>
      </c>
      <c r="C95" s="38">
        <v>25</v>
      </c>
      <c r="D95" s="38">
        <v>3.6900000000000002E-2</v>
      </c>
      <c r="E95" s="38" t="s">
        <v>496</v>
      </c>
      <c r="F95" s="38" t="s">
        <v>496</v>
      </c>
      <c r="G95" s="38">
        <v>4.0000000000000002E-4</v>
      </c>
      <c r="H95" s="38">
        <v>2.3000000000000001E-4</v>
      </c>
      <c r="I95" s="38">
        <v>5.4000000000000001E-4</v>
      </c>
      <c r="J95" s="38">
        <v>6.9999999999999994E-5</v>
      </c>
      <c r="K95" s="38">
        <v>7.6000000000000004E-4</v>
      </c>
    </row>
    <row r="96" spans="1:11" x14ac:dyDescent="0.25">
      <c r="A96" s="30">
        <v>2</v>
      </c>
      <c r="B96" s="38">
        <v>6.2199999999999998E-2</v>
      </c>
      <c r="C96" s="38">
        <v>30</v>
      </c>
      <c r="D96" s="38">
        <v>3.6900000000000002E-2</v>
      </c>
      <c r="E96" s="38" t="s">
        <v>496</v>
      </c>
      <c r="F96" s="38" t="s">
        <v>496</v>
      </c>
      <c r="G96" s="38">
        <v>4.8999999999999998E-4</v>
      </c>
      <c r="H96" s="38">
        <v>2.5000000000000001E-4</v>
      </c>
      <c r="I96" s="38">
        <v>6.3000000000000003E-4</v>
      </c>
      <c r="J96" s="38">
        <v>1E-4</v>
      </c>
      <c r="K96" s="38">
        <v>1.6999999999999999E-3</v>
      </c>
    </row>
    <row r="97" spans="1:11" x14ac:dyDescent="0.25">
      <c r="A97" s="30">
        <v>3</v>
      </c>
      <c r="B97" s="38">
        <v>4.6100000000000002E-2</v>
      </c>
      <c r="C97" s="38">
        <v>35</v>
      </c>
      <c r="D97" s="38">
        <v>3.6900000000000002E-2</v>
      </c>
      <c r="E97" s="38" t="s">
        <v>496</v>
      </c>
      <c r="F97" s="38" t="s">
        <v>496</v>
      </c>
      <c r="G97" s="38">
        <v>5.6999999999999998E-4</v>
      </c>
      <c r="H97" s="38">
        <v>3.5E-4</v>
      </c>
      <c r="I97" s="38">
        <v>7.2000000000000005E-4</v>
      </c>
      <c r="J97" s="38">
        <v>1.2E-4</v>
      </c>
      <c r="K97" s="38">
        <v>2.64E-3</v>
      </c>
    </row>
    <row r="98" spans="1:11" x14ac:dyDescent="0.25">
      <c r="A98" s="30">
        <v>4</v>
      </c>
      <c r="B98" s="38">
        <v>3.7400000000000003E-2</v>
      </c>
      <c r="C98" s="38">
        <v>40</v>
      </c>
      <c r="D98" s="38">
        <v>3.6900000000000002E-2</v>
      </c>
      <c r="E98" s="38" t="s">
        <v>496</v>
      </c>
      <c r="F98" s="38" t="s">
        <v>496</v>
      </c>
      <c r="G98" s="38">
        <v>7.5000000000000002E-4</v>
      </c>
      <c r="H98" s="38">
        <v>5.0000000000000001E-4</v>
      </c>
      <c r="I98" s="38">
        <v>7.2000000000000005E-4</v>
      </c>
      <c r="J98" s="38">
        <v>1.2999999999999999E-4</v>
      </c>
      <c r="K98" s="38">
        <v>3.5999999999999999E-3</v>
      </c>
    </row>
    <row r="99" spans="1:11" x14ac:dyDescent="0.25">
      <c r="A99" s="30">
        <v>5</v>
      </c>
      <c r="B99" s="38">
        <v>8.0000000000000002E-3</v>
      </c>
      <c r="C99" s="38">
        <v>45</v>
      </c>
      <c r="D99" s="38">
        <v>0</v>
      </c>
      <c r="E99" s="38" t="s">
        <v>496</v>
      </c>
      <c r="F99" s="38" t="s">
        <v>496</v>
      </c>
      <c r="G99" s="38">
        <v>1.06E-3</v>
      </c>
      <c r="H99" s="38">
        <v>7.1000000000000002E-4</v>
      </c>
      <c r="I99" s="38">
        <v>1.08E-3</v>
      </c>
      <c r="J99" s="38">
        <v>1.3999999999999999E-4</v>
      </c>
      <c r="K99" s="38">
        <v>4.5700000000000003E-3</v>
      </c>
    </row>
    <row r="100" spans="1:11" x14ac:dyDescent="0.25">
      <c r="A100" s="30">
        <v>6</v>
      </c>
      <c r="B100" s="38">
        <v>7.4999999999999997E-3</v>
      </c>
      <c r="C100" s="38">
        <v>50</v>
      </c>
      <c r="D100" s="38">
        <v>0</v>
      </c>
      <c r="E100" s="38">
        <v>1.2E-2</v>
      </c>
      <c r="F100" s="38">
        <v>3.9E-2</v>
      </c>
      <c r="G100" s="38">
        <v>1.5499999999999999E-3</v>
      </c>
      <c r="H100" s="38">
        <v>1E-3</v>
      </c>
      <c r="I100" s="38">
        <v>2.16E-3</v>
      </c>
      <c r="J100" s="38">
        <v>1.4999999999999999E-4</v>
      </c>
      <c r="K100" s="38">
        <v>5.5700000000000003E-3</v>
      </c>
    </row>
    <row r="101" spans="1:11" x14ac:dyDescent="0.25">
      <c r="A101" s="30">
        <v>7</v>
      </c>
      <c r="B101" s="38">
        <v>7.1000000000000004E-3</v>
      </c>
      <c r="C101" s="38">
        <v>55</v>
      </c>
      <c r="D101" s="38">
        <v>0</v>
      </c>
      <c r="E101" s="38">
        <v>6.8000000000000005E-2</v>
      </c>
      <c r="F101" s="38">
        <v>0.13900000000000001</v>
      </c>
      <c r="G101" s="38">
        <v>2.2799999999999999E-3</v>
      </c>
      <c r="H101" s="38">
        <v>1.3799999999999999E-3</v>
      </c>
      <c r="I101" s="38">
        <v>3.0599999999999998E-3</v>
      </c>
      <c r="J101" s="38">
        <v>1.6000000000000001E-4</v>
      </c>
      <c r="K101" s="38">
        <v>6.5799999999999999E-3</v>
      </c>
    </row>
    <row r="102" spans="1:11" x14ac:dyDescent="0.25">
      <c r="A102" s="30">
        <v>8</v>
      </c>
      <c r="B102" s="38">
        <v>6.6E-3</v>
      </c>
      <c r="C102" s="38">
        <v>56</v>
      </c>
      <c r="D102" s="38">
        <v>0</v>
      </c>
      <c r="E102" s="38">
        <v>5.6000000000000001E-2</v>
      </c>
      <c r="F102" s="38">
        <v>0.11700000000000001</v>
      </c>
      <c r="G102" s="38">
        <v>2.49E-3</v>
      </c>
      <c r="H102" s="38">
        <v>1.48E-3</v>
      </c>
      <c r="I102" s="38">
        <v>3.2399999999999998E-3</v>
      </c>
      <c r="J102" s="38">
        <v>1.6000000000000001E-4</v>
      </c>
      <c r="K102" s="38">
        <v>6.79E-3</v>
      </c>
    </row>
    <row r="103" spans="1:11" x14ac:dyDescent="0.25">
      <c r="A103" s="30">
        <v>9</v>
      </c>
      <c r="B103" s="38">
        <v>6.1999999999999998E-3</v>
      </c>
      <c r="C103" s="38">
        <v>57</v>
      </c>
      <c r="D103" s="38">
        <v>0</v>
      </c>
      <c r="E103" s="38">
        <v>5.3999999999999999E-2</v>
      </c>
      <c r="F103" s="38">
        <v>0.115</v>
      </c>
      <c r="G103" s="38">
        <v>2.65E-3</v>
      </c>
      <c r="H103" s="38">
        <v>1.57E-3</v>
      </c>
      <c r="I103" s="38">
        <v>3.4199999999999999E-3</v>
      </c>
      <c r="J103" s="38">
        <v>1.6000000000000001E-4</v>
      </c>
      <c r="K103" s="38">
        <v>7.0000000000000001E-3</v>
      </c>
    </row>
    <row r="104" spans="1:11" x14ac:dyDescent="0.25">
      <c r="A104" s="30">
        <v>10</v>
      </c>
      <c r="B104" s="38">
        <v>5.7999999999999996E-3</v>
      </c>
      <c r="C104" s="38">
        <v>58</v>
      </c>
      <c r="D104" s="38">
        <v>0</v>
      </c>
      <c r="E104" s="38">
        <v>6.2E-2</v>
      </c>
      <c r="F104" s="38">
        <v>0.128</v>
      </c>
      <c r="G104" s="38">
        <v>2.8E-3</v>
      </c>
      <c r="H104" s="38">
        <v>1.66E-3</v>
      </c>
      <c r="I104" s="38">
        <v>3.5100000000000001E-3</v>
      </c>
      <c r="J104" s="38">
        <v>1.7000000000000001E-4</v>
      </c>
      <c r="K104" s="38">
        <v>7.1999999999999998E-3</v>
      </c>
    </row>
    <row r="105" spans="1:11" x14ac:dyDescent="0.25">
      <c r="A105" s="30">
        <v>15</v>
      </c>
      <c r="B105" s="38">
        <v>3.8999999999999998E-3</v>
      </c>
      <c r="C105" s="38">
        <v>59</v>
      </c>
      <c r="D105" s="38">
        <v>0</v>
      </c>
      <c r="E105" s="38">
        <v>5.8999999999999997E-2</v>
      </c>
      <c r="F105" s="38">
        <v>0.122</v>
      </c>
      <c r="G105" s="38">
        <v>2.9399999999999999E-3</v>
      </c>
      <c r="H105" s="38">
        <v>1.74E-3</v>
      </c>
      <c r="I105" s="38">
        <v>3.6900000000000001E-3</v>
      </c>
      <c r="J105" s="38">
        <v>1.7000000000000001E-4</v>
      </c>
      <c r="K105" s="38">
        <v>7.4099999999999999E-3</v>
      </c>
    </row>
    <row r="106" spans="1:11" x14ac:dyDescent="0.25">
      <c r="A106" s="30">
        <v>20</v>
      </c>
      <c r="B106" s="38">
        <v>2.5000000000000001E-3</v>
      </c>
      <c r="C106" s="38">
        <v>60</v>
      </c>
      <c r="D106" s="38">
        <v>0</v>
      </c>
      <c r="E106" s="38">
        <v>7.2999999999999995E-2</v>
      </c>
      <c r="F106" s="38">
        <v>0.14799999999999999</v>
      </c>
      <c r="G106" s="38">
        <v>3.0799999999999998E-3</v>
      </c>
      <c r="H106" s="38">
        <v>1.82E-3</v>
      </c>
      <c r="I106" s="38">
        <v>3.8700000000000002E-3</v>
      </c>
      <c r="J106" s="38">
        <v>1.7000000000000001E-4</v>
      </c>
      <c r="K106" s="38">
        <v>7.62E-3</v>
      </c>
    </row>
    <row r="107" spans="1:11" x14ac:dyDescent="0.25">
      <c r="A107" s="30">
        <v>25</v>
      </c>
      <c r="B107" s="38">
        <v>1.2999999999999999E-3</v>
      </c>
      <c r="C107" s="38">
        <v>61</v>
      </c>
      <c r="D107" s="38">
        <v>0</v>
      </c>
      <c r="E107" s="38">
        <v>0.09</v>
      </c>
      <c r="F107" s="38">
        <v>0.17799999999999999</v>
      </c>
      <c r="G107" s="38">
        <v>3.2799999999999999E-3</v>
      </c>
      <c r="H107" s="38">
        <v>1.9599999999999999E-3</v>
      </c>
      <c r="I107" s="38">
        <v>3.96E-3</v>
      </c>
      <c r="J107" s="38">
        <v>1.7000000000000001E-4</v>
      </c>
      <c r="K107" s="38">
        <v>7.8300000000000002E-3</v>
      </c>
    </row>
    <row r="108" spans="1:11" x14ac:dyDescent="0.25">
      <c r="A108" s="30">
        <v>30</v>
      </c>
      <c r="B108" s="38">
        <v>8.9999999999999998E-4</v>
      </c>
      <c r="C108" s="38">
        <v>62</v>
      </c>
      <c r="D108" s="38">
        <v>0</v>
      </c>
      <c r="E108" s="38">
        <v>0.115</v>
      </c>
      <c r="F108" s="38">
        <v>0.222</v>
      </c>
      <c r="G108" s="38">
        <v>3.47E-3</v>
      </c>
      <c r="H108" s="38">
        <v>2.0799999999999998E-3</v>
      </c>
      <c r="I108" s="38">
        <v>4.1399999999999996E-3</v>
      </c>
      <c r="J108" s="38">
        <v>1.7000000000000001E-4</v>
      </c>
      <c r="K108" s="38">
        <v>8.0499999999999999E-3</v>
      </c>
    </row>
    <row r="109" spans="1:11" x14ac:dyDescent="0.25">
      <c r="A109" s="30">
        <v>35</v>
      </c>
      <c r="B109" s="38">
        <v>8.9999999999999998E-4</v>
      </c>
      <c r="C109" s="38">
        <v>63</v>
      </c>
      <c r="D109" s="38">
        <v>0</v>
      </c>
      <c r="E109" s="38">
        <v>0.11700000000000001</v>
      </c>
      <c r="F109" s="38">
        <v>0.22700000000000001</v>
      </c>
      <c r="G109" s="38">
        <v>3.6600000000000001E-3</v>
      </c>
      <c r="H109" s="38">
        <v>2.2499999999999998E-3</v>
      </c>
      <c r="I109" s="38">
        <v>4.3200000000000001E-3</v>
      </c>
      <c r="J109" s="38">
        <v>1.8000000000000001E-4</v>
      </c>
      <c r="K109" s="38">
        <v>8.26E-3</v>
      </c>
    </row>
    <row r="110" spans="1:11" x14ac:dyDescent="0.25">
      <c r="A110" s="30">
        <v>40</v>
      </c>
      <c r="B110" s="38">
        <v>8.9999999999999998E-4</v>
      </c>
      <c r="C110" s="38">
        <v>64</v>
      </c>
      <c r="D110" s="38">
        <v>0</v>
      </c>
      <c r="E110" s="38">
        <v>0.113</v>
      </c>
      <c r="F110" s="38">
        <v>0.219</v>
      </c>
      <c r="G110" s="38">
        <v>3.8300000000000001E-3</v>
      </c>
      <c r="H110" s="38">
        <v>2.4099999999999998E-3</v>
      </c>
      <c r="I110" s="38">
        <v>4.4099999999999999E-3</v>
      </c>
      <c r="J110" s="38">
        <v>1.8000000000000001E-4</v>
      </c>
      <c r="K110" s="38">
        <v>8.4700000000000001E-3</v>
      </c>
    </row>
    <row r="111" spans="1:11" x14ac:dyDescent="0.25">
      <c r="A111" s="30">
        <v>45</v>
      </c>
      <c r="B111" s="38">
        <v>8.9999999999999998E-4</v>
      </c>
      <c r="C111" s="38">
        <v>65</v>
      </c>
      <c r="D111" s="38">
        <v>0</v>
      </c>
      <c r="E111" s="38">
        <v>0.14799999999999999</v>
      </c>
      <c r="F111" s="38">
        <v>0.28100000000000003</v>
      </c>
      <c r="G111" s="38">
        <v>4.0000000000000001E-3</v>
      </c>
      <c r="H111" s="38">
        <v>2.5699999999999998E-3</v>
      </c>
      <c r="I111" s="38">
        <v>4.5900000000000003E-3</v>
      </c>
      <c r="J111" s="38">
        <v>1.8000000000000001E-4</v>
      </c>
      <c r="K111" s="38">
        <v>8.6899999999999998E-3</v>
      </c>
    </row>
    <row r="112" spans="1:11" x14ac:dyDescent="0.25">
      <c r="A112" s="30">
        <v>50</v>
      </c>
      <c r="B112" s="38">
        <v>0</v>
      </c>
      <c r="C112" s="38">
        <v>70</v>
      </c>
      <c r="D112" s="38">
        <v>0</v>
      </c>
      <c r="E112" s="38">
        <v>0.14299999999999999</v>
      </c>
      <c r="F112" s="38">
        <v>0.27100000000000002</v>
      </c>
      <c r="G112" s="38">
        <v>5.2399999999999999E-3</v>
      </c>
      <c r="H112" s="38">
        <v>3.6700000000000001E-3</v>
      </c>
      <c r="I112" s="38">
        <v>4.5900000000000003E-3</v>
      </c>
      <c r="J112" s="38">
        <v>1.9000000000000001E-4</v>
      </c>
      <c r="K112" s="38">
        <v>9.7800000000000005E-3</v>
      </c>
    </row>
    <row r="116" spans="1:11" x14ac:dyDescent="0.25">
      <c r="A116" s="30">
        <v>0</v>
      </c>
      <c r="B116" s="38">
        <v>0.1217</v>
      </c>
      <c r="C116" s="38">
        <v>20</v>
      </c>
      <c r="D116" s="38">
        <v>1.7299999999999999E-2</v>
      </c>
      <c r="E116" s="38" t="s">
        <v>496</v>
      </c>
      <c r="F116" s="38" t="s">
        <v>496</v>
      </c>
      <c r="G116" s="38">
        <v>3.1E-4</v>
      </c>
      <c r="H116" s="38">
        <v>2.0000000000000001E-4</v>
      </c>
      <c r="I116" s="38">
        <v>1E-4</v>
      </c>
      <c r="J116" s="38">
        <v>3.0000000000000001E-5</v>
      </c>
      <c r="K116" s="38">
        <v>3.8999999999999999E-4</v>
      </c>
    </row>
    <row r="117" spans="1:11" x14ac:dyDescent="0.25">
      <c r="A117" s="30">
        <v>1</v>
      </c>
      <c r="B117" s="38">
        <v>7.7899999999999997E-2</v>
      </c>
      <c r="C117" s="38">
        <v>25</v>
      </c>
      <c r="D117" s="38">
        <v>1.7299999999999999E-2</v>
      </c>
      <c r="E117" s="38" t="s">
        <v>496</v>
      </c>
      <c r="F117" s="38" t="s">
        <v>496</v>
      </c>
      <c r="G117" s="38">
        <v>4.0000000000000002E-4</v>
      </c>
      <c r="H117" s="38">
        <v>2.3000000000000001E-4</v>
      </c>
      <c r="I117" s="38">
        <v>1E-4</v>
      </c>
      <c r="J117" s="38">
        <v>6.9999999999999994E-5</v>
      </c>
      <c r="K117" s="38">
        <v>8.7000000000000001E-4</v>
      </c>
    </row>
    <row r="118" spans="1:11" x14ac:dyDescent="0.25">
      <c r="A118" s="30">
        <v>2</v>
      </c>
      <c r="B118" s="38">
        <v>4.3099999999999999E-2</v>
      </c>
      <c r="C118" s="38">
        <v>30</v>
      </c>
      <c r="D118" s="38">
        <v>1.7299999999999999E-2</v>
      </c>
      <c r="E118" s="38" t="s">
        <v>496</v>
      </c>
      <c r="F118" s="38" t="s">
        <v>496</v>
      </c>
      <c r="G118" s="38">
        <v>4.8999999999999998E-4</v>
      </c>
      <c r="H118" s="38">
        <v>2.5000000000000001E-4</v>
      </c>
      <c r="I118" s="38">
        <v>1E-4</v>
      </c>
      <c r="J118" s="38">
        <v>1E-4</v>
      </c>
      <c r="K118" s="38">
        <v>1.67E-3</v>
      </c>
    </row>
    <row r="119" spans="1:11" x14ac:dyDescent="0.25">
      <c r="A119" s="30">
        <v>3</v>
      </c>
      <c r="B119" s="38">
        <v>3.5299999999999998E-2</v>
      </c>
      <c r="C119" s="38">
        <v>35</v>
      </c>
      <c r="D119" s="38">
        <v>1.7299999999999999E-2</v>
      </c>
      <c r="E119" s="38" t="s">
        <v>496</v>
      </c>
      <c r="F119" s="38" t="s">
        <v>496</v>
      </c>
      <c r="G119" s="38">
        <v>5.6999999999999998E-4</v>
      </c>
      <c r="H119" s="38">
        <v>3.5E-4</v>
      </c>
      <c r="I119" s="38">
        <v>2.0000000000000001E-4</v>
      </c>
      <c r="J119" s="38">
        <v>1.2E-4</v>
      </c>
      <c r="K119" s="38">
        <v>2.8900000000000002E-3</v>
      </c>
    </row>
    <row r="120" spans="1:11" x14ac:dyDescent="0.25">
      <c r="A120" s="30">
        <v>4</v>
      </c>
      <c r="B120" s="38">
        <v>2.75E-2</v>
      </c>
      <c r="C120" s="38">
        <v>40</v>
      </c>
      <c r="D120" s="38">
        <v>1.7299999999999999E-2</v>
      </c>
      <c r="E120" s="38" t="s">
        <v>496</v>
      </c>
      <c r="F120" s="38" t="s">
        <v>496</v>
      </c>
      <c r="G120" s="38">
        <v>7.5000000000000002E-4</v>
      </c>
      <c r="H120" s="38">
        <v>5.0000000000000001E-4</v>
      </c>
      <c r="I120" s="38">
        <v>4.0000000000000002E-4</v>
      </c>
      <c r="J120" s="38">
        <v>1.2999999999999999E-4</v>
      </c>
      <c r="K120" s="38">
        <v>4.64E-3</v>
      </c>
    </row>
    <row r="121" spans="1:11" x14ac:dyDescent="0.25">
      <c r="A121" s="30">
        <v>5</v>
      </c>
      <c r="B121" s="38">
        <v>5.5999999999999999E-3</v>
      </c>
      <c r="C121" s="38">
        <v>45</v>
      </c>
      <c r="D121" s="38">
        <v>0</v>
      </c>
      <c r="E121" s="38" t="s">
        <v>496</v>
      </c>
      <c r="F121" s="38" t="s">
        <v>496</v>
      </c>
      <c r="G121" s="38">
        <v>1.06E-3</v>
      </c>
      <c r="H121" s="38">
        <v>7.1000000000000002E-4</v>
      </c>
      <c r="I121" s="38">
        <v>5.9999999999999995E-4</v>
      </c>
      <c r="J121" s="38">
        <v>1.3999999999999999E-4</v>
      </c>
      <c r="K121" s="38">
        <v>7.0600000000000003E-3</v>
      </c>
    </row>
    <row r="122" spans="1:11" x14ac:dyDescent="0.25">
      <c r="A122" s="30">
        <v>6</v>
      </c>
      <c r="B122" s="38">
        <v>5.1999999999999998E-3</v>
      </c>
      <c r="C122" s="38">
        <v>50</v>
      </c>
      <c r="D122" s="38">
        <v>0</v>
      </c>
      <c r="E122" s="38">
        <v>5.1999999999999998E-2</v>
      </c>
      <c r="F122" s="38">
        <v>0.14599999999999999</v>
      </c>
      <c r="G122" s="38">
        <v>1.5499999999999999E-3</v>
      </c>
      <c r="H122" s="38">
        <v>1E-3</v>
      </c>
      <c r="I122" s="38">
        <v>9.7999999999999997E-4</v>
      </c>
      <c r="J122" s="38">
        <v>1.4999999999999999E-4</v>
      </c>
      <c r="K122" s="38">
        <v>1.027E-2</v>
      </c>
    </row>
    <row r="123" spans="1:11" x14ac:dyDescent="0.25">
      <c r="A123" s="30">
        <v>7</v>
      </c>
      <c r="B123" s="38">
        <v>4.8999999999999998E-3</v>
      </c>
      <c r="C123" s="38">
        <v>55</v>
      </c>
      <c r="D123" s="38">
        <v>0</v>
      </c>
      <c r="E123" s="38">
        <v>7.8E-2</v>
      </c>
      <c r="F123" s="38">
        <v>0.21299999999999999</v>
      </c>
      <c r="G123" s="38">
        <v>2.2799999999999999E-3</v>
      </c>
      <c r="H123" s="38">
        <v>1.3799999999999999E-3</v>
      </c>
      <c r="I123" s="38">
        <v>1.4300000000000001E-3</v>
      </c>
      <c r="J123" s="38">
        <v>1.6000000000000001E-4</v>
      </c>
      <c r="K123" s="38">
        <v>1.4420000000000001E-2</v>
      </c>
    </row>
    <row r="124" spans="1:11" x14ac:dyDescent="0.25">
      <c r="A124" s="30">
        <v>8</v>
      </c>
      <c r="B124" s="38">
        <v>4.5999999999999999E-3</v>
      </c>
      <c r="C124" s="38">
        <v>56</v>
      </c>
      <c r="D124" s="38">
        <v>0</v>
      </c>
      <c r="E124" s="38">
        <v>7.3999999999999996E-2</v>
      </c>
      <c r="F124" s="38">
        <v>0.20300000000000001</v>
      </c>
      <c r="G124" s="38">
        <v>2.49E-3</v>
      </c>
      <c r="H124" s="38">
        <v>1.48E-3</v>
      </c>
      <c r="I124" s="38">
        <v>1.5E-3</v>
      </c>
      <c r="J124" s="38">
        <v>1.6000000000000001E-4</v>
      </c>
      <c r="K124" s="38">
        <v>1.538E-2</v>
      </c>
    </row>
    <row r="125" spans="1:11" x14ac:dyDescent="0.25">
      <c r="A125" s="30">
        <v>9</v>
      </c>
      <c r="B125" s="38">
        <v>4.1999999999999997E-3</v>
      </c>
      <c r="C125" s="38">
        <v>57</v>
      </c>
      <c r="D125" s="38">
        <v>0</v>
      </c>
      <c r="E125" s="38">
        <v>7.0999999999999994E-2</v>
      </c>
      <c r="F125" s="38">
        <v>0.19700000000000001</v>
      </c>
      <c r="G125" s="38">
        <v>2.65E-3</v>
      </c>
      <c r="H125" s="38">
        <v>1.57E-3</v>
      </c>
      <c r="I125" s="38">
        <v>1.58E-3</v>
      </c>
      <c r="J125" s="38">
        <v>1.6000000000000001E-4</v>
      </c>
      <c r="K125" s="38">
        <v>1.6379999999999999E-2</v>
      </c>
    </row>
    <row r="126" spans="1:11" x14ac:dyDescent="0.25">
      <c r="A126" s="30">
        <v>10</v>
      </c>
      <c r="B126" s="38">
        <v>3.8999999999999998E-3</v>
      </c>
      <c r="C126" s="38">
        <v>58</v>
      </c>
      <c r="D126" s="38">
        <v>0</v>
      </c>
      <c r="E126" s="38">
        <v>8.1000000000000003E-2</v>
      </c>
      <c r="F126" s="38">
        <v>0.22</v>
      </c>
      <c r="G126" s="38">
        <v>2.8E-3</v>
      </c>
      <c r="H126" s="38">
        <v>1.66E-3</v>
      </c>
      <c r="I126" s="38">
        <v>1.65E-3</v>
      </c>
      <c r="J126" s="38">
        <v>1.7000000000000001E-4</v>
      </c>
      <c r="K126" s="38">
        <v>1.7420000000000001E-2</v>
      </c>
    </row>
    <row r="127" spans="1:11" x14ac:dyDescent="0.25">
      <c r="A127" s="30">
        <v>15</v>
      </c>
      <c r="B127" s="38">
        <v>2.5000000000000001E-3</v>
      </c>
      <c r="C127" s="38">
        <v>59</v>
      </c>
      <c r="D127" s="38">
        <v>0</v>
      </c>
      <c r="E127" s="38">
        <v>8.8999999999999996E-2</v>
      </c>
      <c r="F127" s="38">
        <v>0.23899999999999999</v>
      </c>
      <c r="G127" s="38">
        <v>2.9399999999999999E-3</v>
      </c>
      <c r="H127" s="38">
        <v>1.74E-3</v>
      </c>
      <c r="I127" s="38">
        <v>1.8E-3</v>
      </c>
      <c r="J127" s="38">
        <v>1.7000000000000001E-4</v>
      </c>
      <c r="K127" s="38">
        <v>1.8519999999999998E-2</v>
      </c>
    </row>
    <row r="128" spans="1:11" x14ac:dyDescent="0.25">
      <c r="A128" s="30">
        <v>20</v>
      </c>
      <c r="B128" s="38">
        <v>1.5E-3</v>
      </c>
      <c r="C128" s="38">
        <v>60</v>
      </c>
      <c r="D128" s="38">
        <v>0</v>
      </c>
      <c r="E128" s="38">
        <v>8.7999999999999995E-2</v>
      </c>
      <c r="F128" s="38">
        <v>0.24099999999999999</v>
      </c>
      <c r="G128" s="38">
        <v>3.0799999999999998E-3</v>
      </c>
      <c r="H128" s="38">
        <v>1.82E-3</v>
      </c>
      <c r="I128" s="38">
        <v>1.8799999999999999E-3</v>
      </c>
      <c r="J128" s="38">
        <v>1.7000000000000001E-4</v>
      </c>
      <c r="K128" s="38">
        <v>1.966E-2</v>
      </c>
    </row>
    <row r="129" spans="1:11" x14ac:dyDescent="0.25">
      <c r="A129" s="30">
        <v>25</v>
      </c>
      <c r="B129" s="38">
        <v>5.9999999999999995E-4</v>
      </c>
      <c r="C129" s="38">
        <v>61</v>
      </c>
      <c r="D129" s="38">
        <v>0</v>
      </c>
      <c r="E129" s="38">
        <v>9.0999999999999998E-2</v>
      </c>
      <c r="F129" s="38">
        <v>0.248</v>
      </c>
      <c r="G129" s="38">
        <v>3.2799999999999999E-3</v>
      </c>
      <c r="H129" s="38">
        <v>1.9599999999999999E-3</v>
      </c>
      <c r="I129" s="38">
        <v>1.9499999999999999E-3</v>
      </c>
      <c r="J129" s="38">
        <v>1.7000000000000001E-4</v>
      </c>
      <c r="K129" s="38">
        <v>2.085E-2</v>
      </c>
    </row>
    <row r="130" spans="1:11" x14ac:dyDescent="0.25">
      <c r="A130" s="30">
        <v>30</v>
      </c>
      <c r="B130" s="38">
        <v>2.9999999999999997E-4</v>
      </c>
      <c r="C130" s="38">
        <v>62</v>
      </c>
      <c r="D130" s="38">
        <v>0</v>
      </c>
      <c r="E130" s="38">
        <v>9.9000000000000005E-2</v>
      </c>
      <c r="F130" s="38">
        <v>0.26700000000000002</v>
      </c>
      <c r="G130" s="38">
        <v>3.47E-3</v>
      </c>
      <c r="H130" s="38">
        <v>2.0799999999999998E-3</v>
      </c>
      <c r="I130" s="38">
        <v>2.0300000000000001E-3</v>
      </c>
      <c r="J130" s="38">
        <v>1.7000000000000001E-4</v>
      </c>
      <c r="K130" s="38">
        <v>2.2089999999999999E-2</v>
      </c>
    </row>
    <row r="131" spans="1:11" x14ac:dyDescent="0.25">
      <c r="A131" s="30">
        <v>35</v>
      </c>
      <c r="B131" s="38">
        <v>2.9999999999999997E-4</v>
      </c>
      <c r="C131" s="38">
        <v>63</v>
      </c>
      <c r="D131" s="38">
        <v>0</v>
      </c>
      <c r="E131" s="38">
        <v>9.0999999999999998E-2</v>
      </c>
      <c r="F131" s="38">
        <v>0.246</v>
      </c>
      <c r="G131" s="38">
        <v>3.6600000000000001E-3</v>
      </c>
      <c r="H131" s="38">
        <v>2.2499999999999998E-3</v>
      </c>
      <c r="I131" s="38">
        <v>2.1800000000000001E-3</v>
      </c>
      <c r="J131" s="38">
        <v>1.8000000000000001E-4</v>
      </c>
      <c r="K131" s="38">
        <v>2.3390000000000001E-2</v>
      </c>
    </row>
    <row r="132" spans="1:11" x14ac:dyDescent="0.25">
      <c r="A132" s="30">
        <v>40</v>
      </c>
      <c r="B132" s="38">
        <v>2.9999999999999997E-4</v>
      </c>
      <c r="C132" s="38">
        <v>64</v>
      </c>
      <c r="D132" s="38">
        <v>0</v>
      </c>
      <c r="E132" s="38">
        <v>0.107</v>
      </c>
      <c r="F132" s="38">
        <v>0.28799999999999998</v>
      </c>
      <c r="G132" s="38">
        <v>3.8300000000000001E-3</v>
      </c>
      <c r="H132" s="38">
        <v>2.4099999999999998E-3</v>
      </c>
      <c r="I132" s="38">
        <v>2.2499999999999998E-3</v>
      </c>
      <c r="J132" s="38">
        <v>1.8000000000000001E-4</v>
      </c>
      <c r="K132" s="38">
        <v>2.4740000000000002E-2</v>
      </c>
    </row>
    <row r="133" spans="1:11" x14ac:dyDescent="0.25">
      <c r="A133" s="30">
        <v>45</v>
      </c>
      <c r="B133" s="38">
        <v>2.9999999999999997E-4</v>
      </c>
      <c r="C133" s="38">
        <v>65</v>
      </c>
      <c r="D133" s="38">
        <v>0</v>
      </c>
      <c r="E133" s="38">
        <v>0.10299999999999999</v>
      </c>
      <c r="F133" s="38">
        <v>0.27700000000000002</v>
      </c>
      <c r="G133" s="38">
        <v>4.0000000000000001E-3</v>
      </c>
      <c r="H133" s="38">
        <v>2.5699999999999998E-3</v>
      </c>
      <c r="I133" s="38">
        <v>2.33E-3</v>
      </c>
      <c r="J133" s="38">
        <v>1.8000000000000001E-4</v>
      </c>
      <c r="K133" s="38">
        <v>2.614E-2</v>
      </c>
    </row>
    <row r="134" spans="1:11" x14ac:dyDescent="0.25">
      <c r="A134" s="30">
        <v>50</v>
      </c>
      <c r="B134" s="38">
        <v>0</v>
      </c>
      <c r="C134" s="38">
        <v>70</v>
      </c>
      <c r="D134" s="38">
        <v>0</v>
      </c>
      <c r="E134" s="38">
        <v>1</v>
      </c>
      <c r="F134" s="38">
        <v>1</v>
      </c>
      <c r="G134" s="38">
        <v>5.2399999999999999E-3</v>
      </c>
      <c r="H134" s="38">
        <v>3.6700000000000001E-3</v>
      </c>
      <c r="I134" s="38">
        <v>2.33E-3</v>
      </c>
      <c r="J134" s="38">
        <v>1.9000000000000001E-4</v>
      </c>
      <c r="K134" s="38">
        <v>3.4029999999999998E-2</v>
      </c>
    </row>
    <row r="140" spans="1:11" x14ac:dyDescent="0.25">
      <c r="A140" s="30">
        <v>20</v>
      </c>
      <c r="B140" s="38">
        <v>2.12E-2</v>
      </c>
      <c r="C140" s="38">
        <v>6.5600000000000006E-2</v>
      </c>
      <c r="D140" s="38" t="s">
        <v>496</v>
      </c>
      <c r="E140" s="38" t="s">
        <v>496</v>
      </c>
      <c r="F140" s="38">
        <v>3.1E-4</v>
      </c>
      <c r="G140" s="38">
        <v>2.0000000000000001E-4</v>
      </c>
      <c r="H140" s="38">
        <v>1.7000000000000001E-4</v>
      </c>
      <c r="I140" s="38">
        <v>1E-4</v>
      </c>
      <c r="J140" s="38" t="s">
        <v>496</v>
      </c>
      <c r="K140" s="38" t="s">
        <v>496</v>
      </c>
    </row>
    <row r="141" spans="1:11" x14ac:dyDescent="0.25">
      <c r="A141" s="30">
        <v>25</v>
      </c>
      <c r="B141" s="38">
        <v>1.9300000000000001E-2</v>
      </c>
      <c r="C141" s="38">
        <v>5.9700000000000003E-2</v>
      </c>
      <c r="D141" s="38" t="s">
        <v>496</v>
      </c>
      <c r="E141" s="38" t="s">
        <v>496</v>
      </c>
      <c r="F141" s="38">
        <v>4.0000000000000002E-4</v>
      </c>
      <c r="G141" s="38">
        <v>2.3000000000000001E-4</v>
      </c>
      <c r="H141" s="38">
        <v>1.7000000000000001E-4</v>
      </c>
      <c r="I141" s="38">
        <v>1E-4</v>
      </c>
      <c r="J141" s="38" t="s">
        <v>496</v>
      </c>
      <c r="K141" s="38" t="s">
        <v>496</v>
      </c>
    </row>
    <row r="142" spans="1:11" x14ac:dyDescent="0.25">
      <c r="A142" s="30">
        <v>30</v>
      </c>
      <c r="B142" s="38">
        <v>1.7399999999999999E-2</v>
      </c>
      <c r="C142" s="38">
        <v>5.3699999999999998E-2</v>
      </c>
      <c r="D142" s="38" t="s">
        <v>496</v>
      </c>
      <c r="E142" s="38" t="s">
        <v>496</v>
      </c>
      <c r="F142" s="38">
        <v>4.8999999999999998E-4</v>
      </c>
      <c r="G142" s="38">
        <v>2.5000000000000001E-4</v>
      </c>
      <c r="H142" s="38">
        <v>1.9000000000000001E-4</v>
      </c>
      <c r="I142" s="38">
        <v>2.4000000000000001E-4</v>
      </c>
      <c r="J142" s="38" t="s">
        <v>496</v>
      </c>
      <c r="K142" s="38" t="s">
        <v>496</v>
      </c>
    </row>
    <row r="143" spans="1:11" x14ac:dyDescent="0.25">
      <c r="A143" s="30">
        <v>35</v>
      </c>
      <c r="B143" s="38">
        <v>1.55E-2</v>
      </c>
      <c r="C143" s="38">
        <v>4.7699999999999999E-2</v>
      </c>
      <c r="D143" s="38" t="s">
        <v>496</v>
      </c>
      <c r="E143" s="38" t="s">
        <v>496</v>
      </c>
      <c r="F143" s="38">
        <v>5.6999999999999998E-4</v>
      </c>
      <c r="G143" s="38">
        <v>3.5E-4</v>
      </c>
      <c r="H143" s="38">
        <v>4.8999999999999998E-4</v>
      </c>
      <c r="I143" s="38">
        <v>8.0999999999999996E-4</v>
      </c>
      <c r="J143" s="38" t="s">
        <v>496</v>
      </c>
      <c r="K143" s="38" t="s">
        <v>496</v>
      </c>
    </row>
    <row r="144" spans="1:11" x14ac:dyDescent="0.25">
      <c r="A144" s="30">
        <v>40</v>
      </c>
      <c r="B144" s="38">
        <v>1.3599999999999999E-2</v>
      </c>
      <c r="C144" s="38">
        <v>4.1799999999999997E-2</v>
      </c>
      <c r="D144" s="38" t="s">
        <v>496</v>
      </c>
      <c r="E144" s="38" t="s">
        <v>496</v>
      </c>
      <c r="F144" s="38">
        <v>7.5000000000000002E-4</v>
      </c>
      <c r="G144" s="38">
        <v>5.0000000000000001E-4</v>
      </c>
      <c r="H144" s="38">
        <v>1.2199999999999999E-3</v>
      </c>
      <c r="I144" s="38">
        <v>1.5499999999999999E-3</v>
      </c>
      <c r="J144" s="38" t="s">
        <v>496</v>
      </c>
      <c r="K144" s="38" t="s">
        <v>496</v>
      </c>
    </row>
    <row r="145" spans="1:11" x14ac:dyDescent="0.25">
      <c r="A145" s="30">
        <v>45</v>
      </c>
      <c r="B145" s="38">
        <v>1.1599999999999999E-2</v>
      </c>
      <c r="C145" s="38">
        <v>0</v>
      </c>
      <c r="D145" s="38" t="s">
        <v>496</v>
      </c>
      <c r="E145" s="38" t="s">
        <v>496</v>
      </c>
      <c r="F145" s="38">
        <v>1.06E-3</v>
      </c>
      <c r="G145" s="38">
        <v>7.1000000000000002E-4</v>
      </c>
      <c r="H145" s="38">
        <v>1.91E-3</v>
      </c>
      <c r="I145" s="38">
        <v>2.1800000000000001E-3</v>
      </c>
      <c r="J145" s="38" t="s">
        <v>496</v>
      </c>
      <c r="K145" s="38" t="s">
        <v>496</v>
      </c>
    </row>
    <row r="146" spans="1:11" x14ac:dyDescent="0.25">
      <c r="A146" s="30">
        <v>50</v>
      </c>
      <c r="B146" s="38">
        <v>9.7000000000000003E-3</v>
      </c>
      <c r="C146" s="38">
        <v>0</v>
      </c>
      <c r="D146" s="38">
        <v>1.7999999999999999E-2</v>
      </c>
      <c r="E146" s="38">
        <v>2.7E-2</v>
      </c>
      <c r="F146" s="38">
        <v>1.5499999999999999E-3</v>
      </c>
      <c r="G146" s="38">
        <v>1E-3</v>
      </c>
      <c r="H146" s="38">
        <v>2.1299999999999999E-3</v>
      </c>
      <c r="I146" s="38">
        <v>2.2899999999999999E-3</v>
      </c>
      <c r="J146" s="38" t="s">
        <v>496</v>
      </c>
      <c r="K146" s="38" t="s">
        <v>496</v>
      </c>
    </row>
    <row r="147" spans="1:11" x14ac:dyDescent="0.25">
      <c r="A147" s="30">
        <v>55</v>
      </c>
      <c r="B147" s="38">
        <v>7.7999999999999996E-3</v>
      </c>
      <c r="C147" s="38">
        <v>0</v>
      </c>
      <c r="D147" s="38">
        <v>6.0999999999999999E-2</v>
      </c>
      <c r="E147" s="38">
        <v>0.1</v>
      </c>
      <c r="F147" s="38">
        <v>2.2799999999999999E-3</v>
      </c>
      <c r="G147" s="38">
        <v>1.3799999999999999E-3</v>
      </c>
      <c r="H147" s="38">
        <v>2.2100000000000002E-3</v>
      </c>
      <c r="I147" s="38">
        <v>1.7899999999999999E-3</v>
      </c>
      <c r="J147" s="38" t="s">
        <v>496</v>
      </c>
      <c r="K147" s="38" t="s">
        <v>496</v>
      </c>
    </row>
    <row r="148" spans="1:11" x14ac:dyDescent="0.25">
      <c r="A148" s="30">
        <v>56</v>
      </c>
      <c r="B148" s="38">
        <v>7.4000000000000003E-3</v>
      </c>
      <c r="C148" s="38">
        <v>0</v>
      </c>
      <c r="D148" s="38">
        <v>5.2999999999999999E-2</v>
      </c>
      <c r="E148" s="38">
        <v>8.5000000000000006E-2</v>
      </c>
      <c r="F148" s="38">
        <v>2.49E-3</v>
      </c>
      <c r="G148" s="38">
        <v>1.48E-3</v>
      </c>
      <c r="H148" s="38">
        <v>2.2200000000000002E-3</v>
      </c>
      <c r="I148" s="38">
        <v>1.6800000000000001E-3</v>
      </c>
      <c r="J148" s="38" t="s">
        <v>496</v>
      </c>
      <c r="K148" s="38" t="s">
        <v>496</v>
      </c>
    </row>
    <row r="149" spans="1:11" x14ac:dyDescent="0.25">
      <c r="A149" s="30">
        <v>57</v>
      </c>
      <c r="B149" s="38">
        <v>7.0000000000000001E-3</v>
      </c>
      <c r="C149" s="38">
        <v>0</v>
      </c>
      <c r="D149" s="38">
        <v>5.6000000000000001E-2</v>
      </c>
      <c r="E149" s="38">
        <v>9.0999999999999998E-2</v>
      </c>
      <c r="F149" s="38">
        <v>2.65E-3</v>
      </c>
      <c r="G149" s="38">
        <v>1.57E-3</v>
      </c>
      <c r="H149" s="38">
        <v>2.2300000000000002E-3</v>
      </c>
      <c r="I149" s="38">
        <v>1.58E-3</v>
      </c>
      <c r="J149" s="38" t="s">
        <v>496</v>
      </c>
      <c r="K149" s="38" t="s">
        <v>496</v>
      </c>
    </row>
    <row r="150" spans="1:11" x14ac:dyDescent="0.25">
      <c r="A150" s="30">
        <v>58</v>
      </c>
      <c r="B150" s="38">
        <v>6.6E-3</v>
      </c>
      <c r="C150" s="38">
        <v>0</v>
      </c>
      <c r="D150" s="38">
        <v>6.2E-2</v>
      </c>
      <c r="E150" s="38">
        <v>0.1</v>
      </c>
      <c r="F150" s="38">
        <v>2.8E-3</v>
      </c>
      <c r="G150" s="38">
        <v>1.66E-3</v>
      </c>
      <c r="H150" s="38">
        <v>2.2300000000000002E-3</v>
      </c>
      <c r="I150" s="38">
        <v>1.49E-3</v>
      </c>
      <c r="J150" s="38" t="s">
        <v>496</v>
      </c>
      <c r="K150" s="38" t="s">
        <v>496</v>
      </c>
    </row>
    <row r="151" spans="1:11" x14ac:dyDescent="0.25">
      <c r="A151" s="30">
        <v>59</v>
      </c>
      <c r="B151" s="38">
        <v>6.1999999999999998E-3</v>
      </c>
      <c r="C151" s="38">
        <v>0</v>
      </c>
      <c r="D151" s="38">
        <v>7.1999999999999995E-2</v>
      </c>
      <c r="E151" s="38">
        <v>0.11799999999999999</v>
      </c>
      <c r="F151" s="38">
        <v>2.9399999999999999E-3</v>
      </c>
      <c r="G151" s="38">
        <v>1.74E-3</v>
      </c>
      <c r="H151" s="38">
        <v>2.2300000000000002E-3</v>
      </c>
      <c r="I151" s="38">
        <v>1.41E-3</v>
      </c>
      <c r="J151" s="38" t="s">
        <v>496</v>
      </c>
      <c r="K151" s="38" t="s">
        <v>496</v>
      </c>
    </row>
    <row r="152" spans="1:11" x14ac:dyDescent="0.25">
      <c r="A152" s="30">
        <v>60</v>
      </c>
      <c r="B152" s="38">
        <v>5.8999999999999999E-3</v>
      </c>
      <c r="C152" s="38">
        <v>0</v>
      </c>
      <c r="D152" s="38">
        <v>8.5999999999999993E-2</v>
      </c>
      <c r="E152" s="38">
        <v>0.13900000000000001</v>
      </c>
      <c r="F152" s="38">
        <v>3.0799999999999998E-3</v>
      </c>
      <c r="G152" s="38">
        <v>1.82E-3</v>
      </c>
      <c r="H152" s="38">
        <v>2.2200000000000002E-3</v>
      </c>
      <c r="I152" s="38">
        <v>1.3500000000000001E-3</v>
      </c>
      <c r="J152" s="38" t="s">
        <v>496</v>
      </c>
      <c r="K152" s="38" t="s">
        <v>496</v>
      </c>
    </row>
    <row r="153" spans="1:11" x14ac:dyDescent="0.25">
      <c r="A153" s="30">
        <v>61</v>
      </c>
      <c r="B153" s="38">
        <v>5.4999999999999997E-3</v>
      </c>
      <c r="C153" s="38">
        <v>0</v>
      </c>
      <c r="D153" s="38">
        <v>0.10299999999999999</v>
      </c>
      <c r="E153" s="38">
        <v>0.16800000000000001</v>
      </c>
      <c r="F153" s="38">
        <v>3.2799999999999999E-3</v>
      </c>
      <c r="G153" s="38">
        <v>1.9599999999999999E-3</v>
      </c>
      <c r="H153" s="38">
        <v>2.2100000000000002E-3</v>
      </c>
      <c r="I153" s="38">
        <v>1.2999999999999999E-3</v>
      </c>
      <c r="J153" s="38" t="s">
        <v>496</v>
      </c>
      <c r="K153" s="38" t="s">
        <v>496</v>
      </c>
    </row>
    <row r="154" spans="1:11" x14ac:dyDescent="0.25">
      <c r="A154" s="30">
        <v>62</v>
      </c>
      <c r="B154" s="38">
        <v>5.1000000000000004E-3</v>
      </c>
      <c r="C154" s="38">
        <v>0</v>
      </c>
      <c r="D154" s="38">
        <v>0.14699999999999999</v>
      </c>
      <c r="E154" s="38">
        <v>0.24299999999999999</v>
      </c>
      <c r="F154" s="38">
        <v>3.47E-3</v>
      </c>
      <c r="G154" s="38">
        <v>2.0799999999999998E-3</v>
      </c>
      <c r="H154" s="38">
        <v>2.1900000000000001E-3</v>
      </c>
      <c r="I154" s="38">
        <v>1.2600000000000001E-3</v>
      </c>
      <c r="J154" s="38" t="s">
        <v>496</v>
      </c>
      <c r="K154" s="38" t="s">
        <v>496</v>
      </c>
    </row>
    <row r="155" spans="1:11" x14ac:dyDescent="0.25">
      <c r="A155" s="30">
        <v>63</v>
      </c>
      <c r="B155" s="38">
        <v>4.7000000000000002E-3</v>
      </c>
      <c r="C155" s="38">
        <v>0</v>
      </c>
      <c r="D155" s="38">
        <v>0.14399999999999999</v>
      </c>
      <c r="E155" s="38">
        <v>0.23699999999999999</v>
      </c>
      <c r="F155" s="38">
        <v>3.6600000000000001E-3</v>
      </c>
      <c r="G155" s="38">
        <v>2.2499999999999998E-3</v>
      </c>
      <c r="H155" s="38">
        <v>2.1700000000000001E-3</v>
      </c>
      <c r="I155" s="38">
        <v>1.23E-3</v>
      </c>
      <c r="J155" s="38" t="s">
        <v>496</v>
      </c>
      <c r="K155" s="38" t="s">
        <v>496</v>
      </c>
    </row>
    <row r="156" spans="1:11" x14ac:dyDescent="0.25">
      <c r="A156" s="30">
        <v>64</v>
      </c>
      <c r="B156" s="38">
        <v>4.4000000000000003E-3</v>
      </c>
      <c r="C156" s="38">
        <v>0</v>
      </c>
      <c r="D156" s="38">
        <v>0.13800000000000001</v>
      </c>
      <c r="E156" s="38">
        <v>0.22700000000000001</v>
      </c>
      <c r="F156" s="38">
        <v>3.8300000000000001E-3</v>
      </c>
      <c r="G156" s="38">
        <v>2.4099999999999998E-3</v>
      </c>
      <c r="H156" s="38">
        <v>2.14E-3</v>
      </c>
      <c r="I156" s="38">
        <v>1.1999999999999999E-3</v>
      </c>
      <c r="J156" s="38" t="s">
        <v>496</v>
      </c>
      <c r="K156" s="38" t="s">
        <v>496</v>
      </c>
    </row>
    <row r="157" spans="1:11" x14ac:dyDescent="0.25">
      <c r="A157" s="30">
        <v>65</v>
      </c>
      <c r="B157" s="38">
        <v>3.8999999999999998E-3</v>
      </c>
      <c r="C157" s="38">
        <v>0</v>
      </c>
      <c r="D157" s="38">
        <v>0.19700000000000001</v>
      </c>
      <c r="E157" s="38">
        <v>0.32500000000000001</v>
      </c>
      <c r="F157" s="38">
        <v>4.0000000000000001E-3</v>
      </c>
      <c r="G157" s="38">
        <v>2.5699999999999998E-3</v>
      </c>
      <c r="H157" s="38">
        <v>2.0999999999999999E-3</v>
      </c>
      <c r="I157" s="38">
        <v>1.1800000000000001E-3</v>
      </c>
      <c r="J157" s="38" t="s">
        <v>496</v>
      </c>
      <c r="K157" s="38" t="s">
        <v>496</v>
      </c>
    </row>
    <row r="158" spans="1:11" x14ac:dyDescent="0.25">
      <c r="A158" s="30">
        <v>70</v>
      </c>
      <c r="B158" s="38">
        <v>2E-3</v>
      </c>
      <c r="C158" s="38">
        <v>0</v>
      </c>
      <c r="D158" s="38">
        <v>0.16500000000000001</v>
      </c>
      <c r="E158" s="38">
        <v>0.27200000000000002</v>
      </c>
      <c r="F158" s="38">
        <v>5.2399999999999999E-3</v>
      </c>
      <c r="G158" s="38">
        <v>3.6700000000000001E-3</v>
      </c>
      <c r="H158" s="38">
        <v>1.8E-3</v>
      </c>
      <c r="I158" s="38">
        <v>1.14E-3</v>
      </c>
      <c r="J158" s="38" t="s">
        <v>496</v>
      </c>
      <c r="K158" s="38" t="s">
        <v>496</v>
      </c>
    </row>
  </sheetData>
  <sortState columnSort="1" ref="A6:BW17">
    <sortCondition ref="A6:BW6"/>
  </sortState>
  <hyperlinks>
    <hyperlink ref="A1" location="TOC!A1" display="TOC" xr:uid="{00000000-0004-0000-1E00-000000000000}"/>
  </hyperlink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theme="4" tint="0.59999389629810485"/>
  </sheetPr>
  <dimension ref="A1:C34"/>
  <sheetViews>
    <sheetView workbookViewId="0">
      <selection activeCell="I33" sqref="I33"/>
    </sheetView>
  </sheetViews>
  <sheetFormatPr defaultRowHeight="15" x14ac:dyDescent="0.25"/>
  <sheetData>
    <row r="1" spans="1:3" x14ac:dyDescent="0.25">
      <c r="A1" s="1" t="s">
        <v>0</v>
      </c>
    </row>
    <row r="2" spans="1:3" x14ac:dyDescent="0.25">
      <c r="A2" s="14" t="s">
        <v>35</v>
      </c>
      <c r="B2" s="15" t="s">
        <v>36</v>
      </c>
      <c r="C2" t="s">
        <v>324</v>
      </c>
    </row>
    <row r="3" spans="1:3" x14ac:dyDescent="0.25">
      <c r="A3" s="14" t="s">
        <v>37</v>
      </c>
      <c r="B3" s="15" t="s">
        <v>281</v>
      </c>
      <c r="C3" t="s">
        <v>280</v>
      </c>
    </row>
    <row r="7" spans="1:3" x14ac:dyDescent="0.25">
      <c r="B7" s="45" t="s">
        <v>311</v>
      </c>
      <c r="C7" s="45" t="s">
        <v>279</v>
      </c>
    </row>
    <row r="8" spans="1:3" x14ac:dyDescent="0.25">
      <c r="B8">
        <v>45</v>
      </c>
      <c r="C8" s="36"/>
    </row>
    <row r="9" spans="1:3" x14ac:dyDescent="0.25">
      <c r="B9">
        <v>46</v>
      </c>
      <c r="C9" s="36"/>
    </row>
    <row r="10" spans="1:3" x14ac:dyDescent="0.25">
      <c r="B10">
        <v>47</v>
      </c>
      <c r="C10" s="36"/>
    </row>
    <row r="11" spans="1:3" x14ac:dyDescent="0.25">
      <c r="B11">
        <v>48</v>
      </c>
      <c r="C11" s="36"/>
    </row>
    <row r="12" spans="1:3" x14ac:dyDescent="0.25">
      <c r="B12">
        <v>49</v>
      </c>
      <c r="C12" s="36"/>
    </row>
    <row r="13" spans="1:3" x14ac:dyDescent="0.25">
      <c r="B13">
        <v>50</v>
      </c>
      <c r="C13" s="36"/>
    </row>
    <row r="14" spans="1:3" x14ac:dyDescent="0.25">
      <c r="B14">
        <v>51</v>
      </c>
      <c r="C14" s="36"/>
    </row>
    <row r="15" spans="1:3" x14ac:dyDescent="0.25">
      <c r="B15">
        <v>52</v>
      </c>
      <c r="C15" s="36"/>
    </row>
    <row r="16" spans="1:3" x14ac:dyDescent="0.25">
      <c r="B16">
        <v>53</v>
      </c>
      <c r="C16" s="36"/>
    </row>
    <row r="17" spans="2:3" x14ac:dyDescent="0.25">
      <c r="B17">
        <v>54</v>
      </c>
      <c r="C17" s="36"/>
    </row>
    <row r="18" spans="2:3" x14ac:dyDescent="0.25">
      <c r="B18">
        <v>55</v>
      </c>
      <c r="C18" s="36"/>
    </row>
    <row r="19" spans="2:3" x14ac:dyDescent="0.25">
      <c r="B19">
        <v>56</v>
      </c>
      <c r="C19" s="36"/>
    </row>
    <row r="20" spans="2:3" x14ac:dyDescent="0.25">
      <c r="B20">
        <v>57</v>
      </c>
      <c r="C20" s="36"/>
    </row>
    <row r="21" spans="2:3" x14ac:dyDescent="0.25">
      <c r="B21">
        <v>58</v>
      </c>
      <c r="C21" s="36"/>
    </row>
    <row r="22" spans="2:3" x14ac:dyDescent="0.25">
      <c r="B22">
        <v>59</v>
      </c>
      <c r="C22" s="36"/>
    </row>
    <row r="23" spans="2:3" x14ac:dyDescent="0.25">
      <c r="B23">
        <v>60</v>
      </c>
      <c r="C23" s="36"/>
    </row>
    <row r="24" spans="2:3" x14ac:dyDescent="0.25">
      <c r="B24">
        <v>61</v>
      </c>
      <c r="C24" s="36"/>
    </row>
    <row r="25" spans="2:3" x14ac:dyDescent="0.25">
      <c r="B25">
        <v>62</v>
      </c>
      <c r="C25" s="36"/>
    </row>
    <row r="26" spans="2:3" x14ac:dyDescent="0.25">
      <c r="B26">
        <v>63</v>
      </c>
      <c r="C26" s="36"/>
    </row>
    <row r="27" spans="2:3" x14ac:dyDescent="0.25">
      <c r="B27">
        <v>64</v>
      </c>
      <c r="C27" s="36"/>
    </row>
    <row r="28" spans="2:3" x14ac:dyDescent="0.25">
      <c r="B28">
        <v>65</v>
      </c>
      <c r="C28" s="36"/>
    </row>
    <row r="29" spans="2:3" x14ac:dyDescent="0.25">
      <c r="B29">
        <v>66</v>
      </c>
      <c r="C29" s="36"/>
    </row>
    <row r="30" spans="2:3" x14ac:dyDescent="0.25">
      <c r="B30">
        <v>67</v>
      </c>
      <c r="C30" s="36"/>
    </row>
    <row r="31" spans="2:3" x14ac:dyDescent="0.25">
      <c r="B31">
        <v>68</v>
      </c>
      <c r="C31" s="36"/>
    </row>
    <row r="32" spans="2:3" x14ac:dyDescent="0.25">
      <c r="B32">
        <v>69</v>
      </c>
      <c r="C32" s="36"/>
    </row>
    <row r="33" spans="2:3" x14ac:dyDescent="0.25">
      <c r="B33">
        <v>74</v>
      </c>
      <c r="C33" s="36"/>
    </row>
    <row r="34" spans="2:3" x14ac:dyDescent="0.25">
      <c r="B34">
        <v>80</v>
      </c>
      <c r="C34" s="36"/>
    </row>
  </sheetData>
  <hyperlinks>
    <hyperlink ref="A1" location="TOC!A1" display="TOC" xr:uid="{00000000-0004-0000-1F00-000000000000}"/>
  </hyperlinks>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theme="4" tint="0.59999389629810485"/>
  </sheetPr>
  <dimension ref="A1:C34"/>
  <sheetViews>
    <sheetView workbookViewId="0">
      <selection activeCell="F35" sqref="F35"/>
    </sheetView>
  </sheetViews>
  <sheetFormatPr defaultRowHeight="15" x14ac:dyDescent="0.25"/>
  <cols>
    <col min="3" max="3" width="19.42578125" customWidth="1"/>
  </cols>
  <sheetData>
    <row r="1" spans="1:3" x14ac:dyDescent="0.25">
      <c r="A1" s="1" t="s">
        <v>0</v>
      </c>
    </row>
    <row r="2" spans="1:3" x14ac:dyDescent="0.25">
      <c r="A2" s="14" t="s">
        <v>35</v>
      </c>
      <c r="B2" s="15" t="s">
        <v>36</v>
      </c>
      <c r="C2" t="s">
        <v>327</v>
      </c>
    </row>
    <row r="3" spans="1:3" x14ac:dyDescent="0.25">
      <c r="A3" s="14" t="s">
        <v>37</v>
      </c>
      <c r="B3" s="15" t="s">
        <v>325</v>
      </c>
      <c r="C3" t="s">
        <v>280</v>
      </c>
    </row>
    <row r="4" spans="1:3" x14ac:dyDescent="0.25">
      <c r="A4" s="15" t="s">
        <v>326</v>
      </c>
    </row>
    <row r="7" spans="1:3" x14ac:dyDescent="0.25">
      <c r="B7" t="s">
        <v>309</v>
      </c>
      <c r="C7" t="s">
        <v>323</v>
      </c>
    </row>
    <row r="8" spans="1:3" x14ac:dyDescent="0.25">
      <c r="B8">
        <v>0</v>
      </c>
      <c r="C8" s="36"/>
    </row>
    <row r="9" spans="1:3" x14ac:dyDescent="0.25">
      <c r="B9">
        <v>1</v>
      </c>
      <c r="C9" s="36"/>
    </row>
    <row r="10" spans="1:3" x14ac:dyDescent="0.25">
      <c r="B10">
        <v>2</v>
      </c>
      <c r="C10" s="36"/>
    </row>
    <row r="11" spans="1:3" x14ac:dyDescent="0.25">
      <c r="B11">
        <v>3</v>
      </c>
      <c r="C11" s="36"/>
    </row>
    <row r="12" spans="1:3" x14ac:dyDescent="0.25">
      <c r="B12">
        <v>4</v>
      </c>
      <c r="C12" s="36"/>
    </row>
    <row r="13" spans="1:3" x14ac:dyDescent="0.25">
      <c r="B13">
        <v>5</v>
      </c>
      <c r="C13" s="36"/>
    </row>
    <row r="14" spans="1:3" x14ac:dyDescent="0.25">
      <c r="B14">
        <v>6</v>
      </c>
      <c r="C14" s="36"/>
    </row>
    <row r="15" spans="1:3" x14ac:dyDescent="0.25">
      <c r="B15">
        <v>7</v>
      </c>
      <c r="C15" s="36"/>
    </row>
    <row r="16" spans="1:3" x14ac:dyDescent="0.25">
      <c r="B16">
        <v>8</v>
      </c>
      <c r="C16" s="36"/>
    </row>
    <row r="17" spans="2:3" x14ac:dyDescent="0.25">
      <c r="B17">
        <v>9</v>
      </c>
      <c r="C17" s="36"/>
    </row>
    <row r="18" spans="2:3" x14ac:dyDescent="0.25">
      <c r="C18" s="36"/>
    </row>
    <row r="19" spans="2:3" x14ac:dyDescent="0.25">
      <c r="C19" s="36"/>
    </row>
    <row r="20" spans="2:3" x14ac:dyDescent="0.25">
      <c r="C20" s="36"/>
    </row>
    <row r="21" spans="2:3" x14ac:dyDescent="0.25">
      <c r="C21" s="36"/>
    </row>
    <row r="22" spans="2:3" x14ac:dyDescent="0.25">
      <c r="C22" s="36"/>
    </row>
    <row r="23" spans="2:3" x14ac:dyDescent="0.25">
      <c r="C23" s="36"/>
    </row>
    <row r="24" spans="2:3" x14ac:dyDescent="0.25">
      <c r="C24" s="36"/>
    </row>
    <row r="25" spans="2:3" x14ac:dyDescent="0.25">
      <c r="C25" s="36"/>
    </row>
    <row r="26" spans="2:3" x14ac:dyDescent="0.25">
      <c r="C26" s="36"/>
    </row>
    <row r="27" spans="2:3" x14ac:dyDescent="0.25">
      <c r="C27" s="36"/>
    </row>
    <row r="28" spans="2:3" x14ac:dyDescent="0.25">
      <c r="C28" s="36"/>
    </row>
    <row r="29" spans="2:3" x14ac:dyDescent="0.25">
      <c r="C29" s="36"/>
    </row>
    <row r="30" spans="2:3" x14ac:dyDescent="0.25">
      <c r="C30" s="36"/>
    </row>
    <row r="31" spans="2:3" x14ac:dyDescent="0.25">
      <c r="C31" s="36"/>
    </row>
    <row r="32" spans="2:3" x14ac:dyDescent="0.25">
      <c r="C32" s="36"/>
    </row>
    <row r="33" spans="3:3" x14ac:dyDescent="0.25">
      <c r="C33" s="36"/>
    </row>
    <row r="34" spans="3:3" x14ac:dyDescent="0.25">
      <c r="C34" s="36"/>
    </row>
  </sheetData>
  <hyperlinks>
    <hyperlink ref="A1" location="TOC!A1" display="TOC" xr:uid="{00000000-0004-0000-2000-000000000000}"/>
  </hyperlink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theme="4" tint="0.59999389629810485"/>
  </sheetPr>
  <dimension ref="A1:Q33"/>
  <sheetViews>
    <sheetView workbookViewId="0">
      <selection activeCell="K16" sqref="K16"/>
    </sheetView>
  </sheetViews>
  <sheetFormatPr defaultRowHeight="15" x14ac:dyDescent="0.25"/>
  <sheetData>
    <row r="1" spans="1:17" x14ac:dyDescent="0.25">
      <c r="A1" s="1" t="s">
        <v>0</v>
      </c>
    </row>
    <row r="2" spans="1:17" x14ac:dyDescent="0.25">
      <c r="A2" s="14" t="s">
        <v>35</v>
      </c>
      <c r="B2" s="15" t="s">
        <v>318</v>
      </c>
      <c r="C2" t="s">
        <v>321</v>
      </c>
    </row>
    <row r="3" spans="1:17" x14ac:dyDescent="0.25">
      <c r="A3" s="14" t="s">
        <v>37</v>
      </c>
      <c r="B3" s="15" t="s">
        <v>695</v>
      </c>
      <c r="C3" t="s">
        <v>280</v>
      </c>
    </row>
    <row r="5" spans="1:17" x14ac:dyDescent="0.25">
      <c r="C5" s="13"/>
      <c r="D5" s="13"/>
      <c r="E5" s="16"/>
      <c r="F5" s="13"/>
      <c r="G5" s="21"/>
      <c r="H5" s="13"/>
      <c r="I5" s="13"/>
      <c r="J5" s="13"/>
      <c r="K5" s="13"/>
      <c r="L5" s="13"/>
      <c r="M5" s="13"/>
      <c r="N5" s="13"/>
      <c r="O5" s="13"/>
      <c r="P5" s="13"/>
      <c r="Q5" s="13"/>
    </row>
    <row r="6" spans="1:17" x14ac:dyDescent="0.25">
      <c r="D6" s="10"/>
      <c r="E6" s="10"/>
      <c r="F6" s="33"/>
    </row>
    <row r="7" spans="1:17" x14ac:dyDescent="0.25">
      <c r="D7" s="10"/>
      <c r="E7" s="10"/>
      <c r="F7" s="33"/>
      <c r="G7" t="s">
        <v>692</v>
      </c>
    </row>
    <row r="8" spans="1:17" x14ac:dyDescent="0.25">
      <c r="C8" s="10"/>
      <c r="D8" s="41" t="s">
        <v>38</v>
      </c>
      <c r="E8" s="33" t="s">
        <v>39</v>
      </c>
      <c r="F8" s="33" t="s">
        <v>40</v>
      </c>
      <c r="G8" s="10">
        <v>10</v>
      </c>
      <c r="H8" s="10">
        <v>25</v>
      </c>
      <c r="I8" s="10"/>
      <c r="J8" s="10"/>
      <c r="K8" s="10"/>
      <c r="L8" s="10"/>
      <c r="M8" s="10"/>
      <c r="N8" s="10"/>
      <c r="O8" s="10"/>
      <c r="P8" s="10"/>
      <c r="Q8" s="10"/>
    </row>
    <row r="9" spans="1:17" x14ac:dyDescent="0.25">
      <c r="D9" s="33" t="s">
        <v>41</v>
      </c>
      <c r="E9" s="10"/>
      <c r="F9" s="10"/>
      <c r="H9" s="10"/>
    </row>
    <row r="10" spans="1:17" x14ac:dyDescent="0.25">
      <c r="D10" s="33" t="s">
        <v>320</v>
      </c>
      <c r="E10">
        <v>20</v>
      </c>
      <c r="F10" s="33" t="s">
        <v>267</v>
      </c>
      <c r="G10" s="130">
        <v>2.0336E-2</v>
      </c>
      <c r="H10" s="130">
        <v>0</v>
      </c>
      <c r="I10" s="30"/>
      <c r="J10" s="30"/>
      <c r="K10" s="30"/>
      <c r="L10" s="30"/>
      <c r="M10" s="30"/>
      <c r="N10" s="30"/>
      <c r="O10" s="30"/>
      <c r="P10" s="30"/>
      <c r="Q10" s="30"/>
    </row>
    <row r="11" spans="1:17" x14ac:dyDescent="0.25">
      <c r="D11" s="33" t="s">
        <v>320</v>
      </c>
      <c r="E11">
        <v>25</v>
      </c>
      <c r="F11" s="33" t="s">
        <v>262</v>
      </c>
      <c r="G11" s="130">
        <v>1.8506999999999999E-2</v>
      </c>
      <c r="H11" s="130">
        <v>0</v>
      </c>
      <c r="I11" s="30"/>
      <c r="J11" s="30"/>
      <c r="K11" s="30"/>
      <c r="L11" s="30"/>
      <c r="M11" s="30"/>
      <c r="N11" s="30"/>
      <c r="O11" s="30"/>
      <c r="P11" s="30"/>
      <c r="Q11" s="30"/>
    </row>
    <row r="12" spans="1:17" x14ac:dyDescent="0.25">
      <c r="D12" s="33" t="s">
        <v>320</v>
      </c>
      <c r="E12">
        <v>30</v>
      </c>
      <c r="F12" s="10" t="s">
        <v>263</v>
      </c>
      <c r="G12" s="130">
        <v>1.6646999999999999E-2</v>
      </c>
      <c r="H12" s="130">
        <v>0</v>
      </c>
      <c r="I12" s="30"/>
      <c r="J12" s="30"/>
      <c r="K12" s="30"/>
      <c r="L12" s="30"/>
      <c r="M12" s="30"/>
      <c r="N12" s="30"/>
      <c r="O12" s="30"/>
      <c r="P12" s="30"/>
      <c r="Q12" s="30"/>
    </row>
    <row r="13" spans="1:17" x14ac:dyDescent="0.25">
      <c r="D13" s="33" t="s">
        <v>320</v>
      </c>
      <c r="E13">
        <v>35</v>
      </c>
      <c r="F13" s="10" t="s">
        <v>264</v>
      </c>
      <c r="G13" s="130">
        <v>1.4787E-2</v>
      </c>
      <c r="H13" s="130">
        <v>0</v>
      </c>
      <c r="I13" s="30"/>
      <c r="J13" s="30"/>
      <c r="K13" s="30"/>
      <c r="L13" s="30"/>
      <c r="M13" s="30"/>
      <c r="N13" s="30"/>
      <c r="O13" s="30"/>
      <c r="P13" s="30"/>
      <c r="Q13" s="30"/>
    </row>
    <row r="14" spans="1:17" x14ac:dyDescent="0.25">
      <c r="D14" s="33" t="s">
        <v>320</v>
      </c>
      <c r="E14">
        <v>40</v>
      </c>
      <c r="F14" s="10" t="s">
        <v>265</v>
      </c>
      <c r="G14" s="130">
        <v>1.2957999999999999E-2</v>
      </c>
      <c r="H14" s="130">
        <v>0</v>
      </c>
      <c r="I14" s="30"/>
      <c r="J14" s="30"/>
      <c r="K14" s="30"/>
      <c r="L14" s="30"/>
      <c r="M14" s="30"/>
      <c r="N14" s="30"/>
      <c r="O14" s="30"/>
      <c r="P14" s="30"/>
      <c r="Q14" s="30"/>
    </row>
    <row r="15" spans="1:17" x14ac:dyDescent="0.25">
      <c r="D15" s="33" t="s">
        <v>320</v>
      </c>
      <c r="E15">
        <v>45</v>
      </c>
      <c r="F15" s="10" t="s">
        <v>266</v>
      </c>
      <c r="G15" s="130">
        <v>0</v>
      </c>
      <c r="H15" s="130">
        <v>0</v>
      </c>
      <c r="I15" s="30"/>
      <c r="J15" s="30"/>
      <c r="K15" s="30"/>
      <c r="L15" s="30"/>
      <c r="M15" s="30"/>
      <c r="N15" s="30"/>
      <c r="O15" s="30"/>
      <c r="P15" s="30"/>
      <c r="Q15" s="30"/>
    </row>
    <row r="16" spans="1:17" x14ac:dyDescent="0.25">
      <c r="D16" s="33" t="s">
        <v>320</v>
      </c>
      <c r="E16">
        <v>50</v>
      </c>
      <c r="F16" s="10" t="s">
        <v>46</v>
      </c>
      <c r="G16" s="130">
        <v>8.6800000000000002E-3</v>
      </c>
      <c r="H16" s="130">
        <v>2.708E-2</v>
      </c>
      <c r="I16" s="30"/>
      <c r="J16" s="30"/>
      <c r="K16" s="30"/>
      <c r="L16" s="30"/>
      <c r="M16" s="30"/>
      <c r="N16" s="30"/>
      <c r="O16" s="30"/>
      <c r="P16" s="30"/>
      <c r="Q16" s="30"/>
    </row>
    <row r="17" spans="3:17" x14ac:dyDescent="0.25">
      <c r="D17" s="33" t="s">
        <v>320</v>
      </c>
      <c r="E17">
        <v>55</v>
      </c>
      <c r="F17" s="10" t="s">
        <v>682</v>
      </c>
      <c r="G17" s="130">
        <v>3.5336000000000006E-2</v>
      </c>
      <c r="H17" s="130">
        <v>9.3090999999999993E-2</v>
      </c>
      <c r="I17" s="30"/>
      <c r="J17" s="30"/>
      <c r="K17" s="30"/>
      <c r="L17" s="30"/>
      <c r="M17" s="30"/>
      <c r="N17" s="30"/>
      <c r="O17" s="30"/>
      <c r="P17" s="30"/>
      <c r="Q17" s="30"/>
    </row>
    <row r="18" spans="3:17" x14ac:dyDescent="0.25">
      <c r="D18" s="33" t="s">
        <v>320</v>
      </c>
      <c r="E18">
        <v>56</v>
      </c>
      <c r="F18" s="10" t="s">
        <v>683</v>
      </c>
      <c r="G18" s="130">
        <v>2.9296999999999997E-2</v>
      </c>
      <c r="H18" s="130">
        <v>7.9096E-2</v>
      </c>
      <c r="I18" s="30"/>
      <c r="J18" s="30"/>
      <c r="K18" s="30"/>
      <c r="L18" s="30"/>
      <c r="M18" s="30"/>
      <c r="N18" s="30"/>
      <c r="O18" s="30"/>
      <c r="P18" s="30"/>
      <c r="Q18" s="30"/>
    </row>
    <row r="19" spans="3:17" x14ac:dyDescent="0.25">
      <c r="D19" s="33" t="s">
        <v>320</v>
      </c>
      <c r="E19">
        <v>57</v>
      </c>
      <c r="F19" s="10" t="s">
        <v>684</v>
      </c>
      <c r="G19" s="130">
        <v>3.1216000000000001E-2</v>
      </c>
      <c r="H19" s="130">
        <v>8.3920000000000008E-2</v>
      </c>
      <c r="I19" s="30"/>
      <c r="J19" s="30"/>
      <c r="K19" s="30"/>
      <c r="L19" s="30"/>
      <c r="M19" s="30"/>
      <c r="N19" s="30"/>
    </row>
    <row r="20" spans="3:17" x14ac:dyDescent="0.25">
      <c r="D20" s="33" t="s">
        <v>320</v>
      </c>
      <c r="E20">
        <v>58</v>
      </c>
      <c r="F20" s="33" t="s">
        <v>685</v>
      </c>
      <c r="G20" s="130">
        <v>3.5942000000000009E-2</v>
      </c>
      <c r="H20" s="130">
        <v>9.4631999999999994E-2</v>
      </c>
      <c r="I20" s="30"/>
      <c r="J20" s="30"/>
      <c r="K20" s="30"/>
      <c r="L20" s="30"/>
      <c r="M20" s="30"/>
      <c r="N20" s="30"/>
    </row>
    <row r="21" spans="3:17" x14ac:dyDescent="0.25">
      <c r="C21" s="36"/>
      <c r="D21" s="33" t="s">
        <v>320</v>
      </c>
      <c r="E21">
        <v>59</v>
      </c>
      <c r="F21" t="s">
        <v>686</v>
      </c>
      <c r="G21" s="130">
        <v>4.1613999999999998E-2</v>
      </c>
      <c r="H21" s="130">
        <v>0.10930600000000001</v>
      </c>
      <c r="J21" s="30"/>
      <c r="K21" s="30"/>
    </row>
    <row r="22" spans="3:17" x14ac:dyDescent="0.25">
      <c r="C22" s="36"/>
      <c r="D22" s="33" t="s">
        <v>320</v>
      </c>
      <c r="E22">
        <v>60</v>
      </c>
      <c r="F22" t="s">
        <v>687</v>
      </c>
      <c r="G22" s="130">
        <v>5.9573000000000001E-2</v>
      </c>
      <c r="H22" s="130">
        <v>0.13958699999999999</v>
      </c>
      <c r="J22" s="30"/>
      <c r="K22" s="30"/>
    </row>
    <row r="23" spans="3:17" x14ac:dyDescent="0.25">
      <c r="C23" s="36"/>
      <c r="D23" s="33" t="s">
        <v>320</v>
      </c>
      <c r="E23">
        <v>61</v>
      </c>
      <c r="F23" t="s">
        <v>688</v>
      </c>
      <c r="G23" s="130">
        <v>6.8934999999999996E-2</v>
      </c>
      <c r="H23" s="130">
        <v>0.16299400000000003</v>
      </c>
      <c r="J23" s="30"/>
      <c r="K23" s="30"/>
    </row>
    <row r="24" spans="3:17" x14ac:dyDescent="0.25">
      <c r="C24" s="36"/>
      <c r="D24" s="33" t="s">
        <v>320</v>
      </c>
      <c r="E24">
        <v>62</v>
      </c>
      <c r="F24" t="s">
        <v>689</v>
      </c>
      <c r="G24" s="130">
        <v>0.104522</v>
      </c>
      <c r="H24" s="130">
        <v>0.24617099999999997</v>
      </c>
      <c r="J24" s="30"/>
      <c r="K24" s="30"/>
    </row>
    <row r="25" spans="3:17" x14ac:dyDescent="0.25">
      <c r="C25" s="36"/>
      <c r="D25" s="33" t="s">
        <v>320</v>
      </c>
      <c r="E25">
        <v>63</v>
      </c>
      <c r="F25" t="s">
        <v>690</v>
      </c>
      <c r="G25" s="130">
        <v>9.846000000000002E-2</v>
      </c>
      <c r="H25" s="130">
        <v>0.23357699999999998</v>
      </c>
      <c r="J25" s="30"/>
      <c r="K25" s="30"/>
    </row>
    <row r="26" spans="3:17" x14ac:dyDescent="0.25">
      <c r="C26" s="36"/>
      <c r="D26" s="33" t="s">
        <v>320</v>
      </c>
      <c r="E26">
        <v>64</v>
      </c>
      <c r="F26" t="s">
        <v>691</v>
      </c>
      <c r="G26" s="130">
        <v>9.282E-2</v>
      </c>
      <c r="H26" s="130">
        <v>0.21944100000000002</v>
      </c>
      <c r="J26" s="30"/>
      <c r="K26" s="30"/>
    </row>
    <row r="27" spans="3:17" x14ac:dyDescent="0.25">
      <c r="C27" s="36"/>
      <c r="D27" s="33" t="s">
        <v>320</v>
      </c>
      <c r="E27">
        <v>65</v>
      </c>
      <c r="F27" t="s">
        <v>49</v>
      </c>
      <c r="G27" s="130">
        <v>0.11889899999999999</v>
      </c>
      <c r="H27" s="130">
        <v>0.28878599999999999</v>
      </c>
      <c r="J27" s="30"/>
      <c r="K27" s="30"/>
    </row>
    <row r="28" spans="3:17" x14ac:dyDescent="0.25">
      <c r="C28" s="36"/>
      <c r="D28" s="33" t="s">
        <v>320</v>
      </c>
      <c r="E28">
        <v>70</v>
      </c>
      <c r="F28" t="s">
        <v>50</v>
      </c>
      <c r="G28" s="130">
        <v>0.14261299999999999</v>
      </c>
      <c r="H28" s="130">
        <v>0.274341</v>
      </c>
      <c r="J28" s="30"/>
      <c r="K28" s="30"/>
    </row>
    <row r="29" spans="3:17" x14ac:dyDescent="0.25">
      <c r="C29" s="36"/>
    </row>
    <row r="30" spans="3:17" x14ac:dyDescent="0.25">
      <c r="C30" s="36"/>
      <c r="D30" t="s">
        <v>693</v>
      </c>
    </row>
    <row r="31" spans="3:17" x14ac:dyDescent="0.25">
      <c r="C31" s="36"/>
      <c r="D31" t="s">
        <v>694</v>
      </c>
    </row>
    <row r="32" spans="3:17" x14ac:dyDescent="0.25">
      <c r="C32" s="36"/>
    </row>
    <row r="33" spans="3:3" x14ac:dyDescent="0.25">
      <c r="C33" s="36"/>
    </row>
  </sheetData>
  <hyperlinks>
    <hyperlink ref="A1" location="TOC!A1" display="TOC" xr:uid="{00000000-0004-0000-2100-000000000000}"/>
  </hyperlinks>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M31"/>
  <sheetViews>
    <sheetView workbookViewId="0">
      <selection activeCell="S32" sqref="S32"/>
    </sheetView>
  </sheetViews>
  <sheetFormatPr defaultRowHeight="15" x14ac:dyDescent="0.25"/>
  <sheetData>
    <row r="1" spans="1:13" x14ac:dyDescent="0.25">
      <c r="A1" s="1" t="s">
        <v>0</v>
      </c>
    </row>
    <row r="5" spans="1:13" x14ac:dyDescent="0.25">
      <c r="B5" s="36"/>
      <c r="C5" s="36"/>
      <c r="D5" s="36"/>
      <c r="E5" s="36"/>
      <c r="F5" s="36"/>
      <c r="G5" s="36"/>
      <c r="H5" s="36"/>
      <c r="I5" s="36"/>
      <c r="J5" s="37"/>
      <c r="K5" s="37"/>
      <c r="L5" s="38"/>
      <c r="M5" s="39"/>
    </row>
    <row r="6" spans="1:13" x14ac:dyDescent="0.25">
      <c r="B6" s="36"/>
      <c r="C6" s="36"/>
      <c r="D6" s="36"/>
      <c r="E6" s="36"/>
      <c r="F6" s="36"/>
      <c r="G6" s="36"/>
      <c r="H6" s="36"/>
      <c r="I6" s="36"/>
      <c r="J6" s="37"/>
      <c r="K6" s="37"/>
      <c r="L6" s="38"/>
      <c r="M6" s="39"/>
    </row>
    <row r="7" spans="1:13" x14ac:dyDescent="0.25">
      <c r="B7" s="36"/>
      <c r="C7" s="36"/>
      <c r="D7" s="36"/>
      <c r="E7" s="36"/>
      <c r="F7" s="36"/>
      <c r="G7" s="36"/>
      <c r="H7" s="36"/>
      <c r="I7" s="36"/>
      <c r="J7" s="37"/>
      <c r="K7" s="37"/>
      <c r="L7" s="38"/>
      <c r="M7" s="39"/>
    </row>
    <row r="8" spans="1:13" x14ac:dyDescent="0.25">
      <c r="B8" s="36"/>
      <c r="C8" s="36"/>
      <c r="D8" s="36"/>
      <c r="E8" s="36"/>
      <c r="F8" s="36"/>
      <c r="G8" s="36"/>
      <c r="H8" s="36"/>
      <c r="I8" s="36"/>
      <c r="J8" s="37"/>
      <c r="K8" s="37"/>
      <c r="L8" s="38"/>
      <c r="M8" s="39"/>
    </row>
    <row r="9" spans="1:13" x14ac:dyDescent="0.25">
      <c r="B9" s="36"/>
      <c r="C9" s="36"/>
      <c r="D9" s="36"/>
      <c r="E9" s="36"/>
      <c r="F9" s="36"/>
      <c r="G9" s="36"/>
      <c r="H9" s="36"/>
      <c r="I9" s="36"/>
      <c r="J9" s="37"/>
      <c r="K9" s="37"/>
      <c r="L9" s="38"/>
      <c r="M9" s="39"/>
    </row>
    <row r="10" spans="1:13" x14ac:dyDescent="0.25">
      <c r="B10" s="36"/>
      <c r="C10" s="36"/>
      <c r="D10" s="36"/>
      <c r="E10" s="36"/>
      <c r="F10" s="36"/>
      <c r="G10" s="36"/>
      <c r="H10" s="36"/>
      <c r="I10" s="36"/>
      <c r="J10" s="37"/>
      <c r="K10" s="37"/>
      <c r="L10" s="38"/>
      <c r="M10" s="39"/>
    </row>
    <row r="11" spans="1:13" x14ac:dyDescent="0.25">
      <c r="B11" s="36"/>
      <c r="C11" s="36"/>
      <c r="D11" s="36"/>
      <c r="E11" s="36"/>
      <c r="F11" s="36"/>
      <c r="G11" s="36"/>
      <c r="H11" s="36"/>
      <c r="I11" s="36"/>
      <c r="J11" s="37"/>
      <c r="K11" s="37"/>
      <c r="L11" s="38"/>
      <c r="M11" s="39"/>
    </row>
    <row r="12" spans="1:13" x14ac:dyDescent="0.25">
      <c r="B12" s="36"/>
      <c r="C12" s="36"/>
      <c r="D12" s="36"/>
      <c r="E12" s="36"/>
      <c r="F12" s="36"/>
      <c r="G12" s="36"/>
      <c r="H12" s="36"/>
      <c r="I12" s="36"/>
      <c r="J12" s="37"/>
      <c r="K12" s="37"/>
      <c r="L12" s="38"/>
      <c r="M12" s="39"/>
    </row>
    <row r="13" spans="1:13" x14ac:dyDescent="0.25">
      <c r="B13" s="36"/>
      <c r="C13" s="36"/>
      <c r="D13" s="36"/>
      <c r="E13" s="36"/>
      <c r="F13" s="36"/>
      <c r="G13" s="36"/>
      <c r="H13" s="36"/>
      <c r="I13" s="36"/>
      <c r="J13" s="37"/>
      <c r="K13" s="37"/>
      <c r="L13" s="38"/>
      <c r="M13" s="39"/>
    </row>
    <row r="14" spans="1:13" x14ac:dyDescent="0.25">
      <c r="B14" s="36"/>
      <c r="C14" s="36"/>
      <c r="D14" s="36"/>
      <c r="E14" s="36"/>
      <c r="F14" s="36"/>
      <c r="G14" s="36"/>
      <c r="H14" s="36"/>
      <c r="I14" s="36"/>
      <c r="J14" s="37"/>
      <c r="K14" s="37"/>
      <c r="L14" s="38"/>
      <c r="M14" s="39"/>
    </row>
    <row r="15" spans="1:13" x14ac:dyDescent="0.25">
      <c r="B15" s="36"/>
      <c r="C15" s="36"/>
      <c r="D15" s="36"/>
      <c r="E15" s="36"/>
      <c r="F15" s="36"/>
      <c r="G15" s="36"/>
      <c r="H15" s="36"/>
      <c r="I15" s="36"/>
      <c r="J15" s="37"/>
      <c r="K15" s="37"/>
      <c r="L15" s="38"/>
      <c r="M15" s="39"/>
    </row>
    <row r="16" spans="1:13" x14ac:dyDescent="0.25">
      <c r="B16" s="36"/>
      <c r="C16" s="36"/>
      <c r="D16" s="36"/>
      <c r="E16" s="36"/>
      <c r="F16" s="36"/>
      <c r="G16" s="36"/>
      <c r="H16" s="36"/>
      <c r="I16" s="36"/>
      <c r="J16" s="37"/>
      <c r="K16" s="37"/>
      <c r="L16" s="38"/>
      <c r="M16" s="39"/>
    </row>
    <row r="17" spans="2:13" x14ac:dyDescent="0.25">
      <c r="B17" s="36"/>
      <c r="C17" s="36"/>
      <c r="D17" s="36"/>
      <c r="E17" s="36"/>
      <c r="F17" s="36"/>
      <c r="G17" s="36"/>
      <c r="H17" s="36"/>
      <c r="I17" s="36"/>
      <c r="J17" s="37"/>
      <c r="K17" s="37"/>
      <c r="L17" s="38"/>
      <c r="M17" s="39"/>
    </row>
    <row r="18" spans="2:13" x14ac:dyDescent="0.25">
      <c r="B18" s="36"/>
      <c r="C18" s="36"/>
      <c r="D18" s="36"/>
      <c r="E18" s="36"/>
      <c r="F18" s="36"/>
      <c r="G18" s="36"/>
      <c r="H18" s="36"/>
      <c r="I18" s="36"/>
      <c r="J18" s="37"/>
      <c r="K18" s="37"/>
      <c r="L18" s="38"/>
      <c r="M18" s="39"/>
    </row>
    <row r="19" spans="2:13" x14ac:dyDescent="0.25">
      <c r="B19" s="36"/>
      <c r="C19" s="36"/>
      <c r="D19" s="36"/>
      <c r="E19" s="36"/>
      <c r="F19" s="36"/>
      <c r="G19" s="36"/>
      <c r="H19" s="36"/>
      <c r="I19" s="36"/>
      <c r="J19" s="37"/>
      <c r="K19" s="37"/>
      <c r="L19" s="38"/>
      <c r="M19" s="39"/>
    </row>
    <row r="20" spans="2:13" x14ac:dyDescent="0.25">
      <c r="B20" s="36"/>
      <c r="C20" s="36"/>
      <c r="D20" s="36"/>
      <c r="E20" s="36"/>
      <c r="F20" s="36"/>
      <c r="G20" s="36"/>
      <c r="H20" s="36"/>
      <c r="I20" s="36"/>
      <c r="J20" s="37"/>
      <c r="K20" s="37"/>
      <c r="L20" s="38"/>
      <c r="M20" s="39"/>
    </row>
    <row r="21" spans="2:13" x14ac:dyDescent="0.25">
      <c r="B21" s="36"/>
      <c r="C21" s="36"/>
      <c r="D21" s="36"/>
      <c r="E21" s="36"/>
      <c r="F21" s="36"/>
      <c r="G21" s="36"/>
      <c r="H21" s="36"/>
      <c r="I21" s="36"/>
      <c r="J21" s="37"/>
      <c r="K21" s="37"/>
      <c r="L21" s="38"/>
      <c r="M21" s="39"/>
    </row>
    <row r="22" spans="2:13" x14ac:dyDescent="0.25">
      <c r="B22" s="36"/>
      <c r="C22" s="36"/>
      <c r="D22" s="36"/>
      <c r="E22" s="36"/>
      <c r="F22" s="36"/>
      <c r="G22" s="36"/>
      <c r="H22" s="36"/>
      <c r="I22" s="36"/>
      <c r="J22" s="37"/>
      <c r="K22" s="37"/>
      <c r="L22" s="38"/>
      <c r="M22" s="39"/>
    </row>
    <row r="23" spans="2:13" x14ac:dyDescent="0.25">
      <c r="B23" s="36"/>
      <c r="C23" s="36"/>
      <c r="D23" s="36"/>
      <c r="E23" s="36"/>
      <c r="F23" s="36"/>
      <c r="G23" s="36"/>
      <c r="H23" s="36"/>
      <c r="I23" s="36"/>
      <c r="J23" s="37"/>
      <c r="K23" s="37"/>
      <c r="L23" s="38"/>
      <c r="M23" s="39"/>
    </row>
    <row r="24" spans="2:13" x14ac:dyDescent="0.25">
      <c r="B24" s="36"/>
      <c r="C24" s="36"/>
      <c r="D24" s="36"/>
      <c r="E24" s="36"/>
      <c r="F24" s="36"/>
      <c r="G24" s="36"/>
      <c r="H24" s="36"/>
      <c r="I24" s="36"/>
      <c r="J24" s="37"/>
      <c r="K24" s="37"/>
      <c r="L24" s="38"/>
      <c r="M24" s="39"/>
    </row>
    <row r="25" spans="2:13" x14ac:dyDescent="0.25">
      <c r="B25" s="36"/>
      <c r="C25" s="36"/>
      <c r="D25" s="36"/>
      <c r="E25" s="36"/>
      <c r="F25" s="36"/>
      <c r="G25" s="36"/>
      <c r="H25" s="36"/>
      <c r="I25" s="36"/>
      <c r="J25" s="37"/>
      <c r="K25" s="37"/>
      <c r="L25" s="38"/>
      <c r="M25" s="39"/>
    </row>
    <row r="26" spans="2:13" x14ac:dyDescent="0.25">
      <c r="B26" s="36"/>
      <c r="C26" s="36"/>
      <c r="D26" s="36"/>
      <c r="E26" s="36"/>
      <c r="F26" s="36"/>
      <c r="G26" s="36"/>
      <c r="H26" s="36"/>
      <c r="I26" s="36"/>
      <c r="J26" s="37"/>
      <c r="K26" s="37"/>
      <c r="L26" s="38"/>
      <c r="M26" s="39"/>
    </row>
    <row r="27" spans="2:13" x14ac:dyDescent="0.25">
      <c r="B27" s="36"/>
      <c r="C27" s="36"/>
      <c r="D27" s="36"/>
      <c r="E27" s="36"/>
      <c r="F27" s="36"/>
      <c r="G27" s="36"/>
      <c r="H27" s="36"/>
      <c r="I27" s="36"/>
      <c r="J27" s="37"/>
      <c r="K27" s="37"/>
      <c r="L27" s="38"/>
      <c r="M27" s="39"/>
    </row>
    <row r="28" spans="2:13" x14ac:dyDescent="0.25">
      <c r="B28" s="36"/>
      <c r="C28" s="36"/>
      <c r="D28" s="36"/>
      <c r="E28" s="36"/>
      <c r="F28" s="36"/>
      <c r="G28" s="36"/>
      <c r="H28" s="36"/>
      <c r="I28" s="36"/>
      <c r="J28" s="37"/>
      <c r="K28" s="37"/>
      <c r="L28" s="38"/>
      <c r="M28" s="39"/>
    </row>
    <row r="29" spans="2:13" x14ac:dyDescent="0.25">
      <c r="B29" s="36"/>
      <c r="C29" s="36"/>
      <c r="D29" s="36"/>
      <c r="E29" s="36"/>
      <c r="F29" s="36"/>
      <c r="G29" s="36"/>
      <c r="H29" s="36"/>
      <c r="I29" s="36"/>
      <c r="J29" s="37"/>
      <c r="K29" s="37"/>
      <c r="L29" s="38"/>
      <c r="M29" s="39"/>
    </row>
    <row r="30" spans="2:13" x14ac:dyDescent="0.25">
      <c r="B30" s="36"/>
      <c r="C30" s="36"/>
      <c r="D30" s="36"/>
      <c r="E30" s="36"/>
      <c r="F30" s="36"/>
      <c r="G30" s="36"/>
      <c r="H30" s="36"/>
      <c r="I30" s="36"/>
      <c r="J30" s="37"/>
      <c r="K30" s="37"/>
      <c r="L30" s="38"/>
      <c r="M30" s="39"/>
    </row>
    <row r="31" spans="2:13" x14ac:dyDescent="0.25">
      <c r="B31" s="36"/>
      <c r="C31" s="36"/>
      <c r="D31" s="36"/>
      <c r="E31" s="36"/>
      <c r="F31" s="36"/>
      <c r="G31" s="36"/>
      <c r="H31" s="36"/>
      <c r="I31" s="36"/>
      <c r="J31" s="37"/>
      <c r="K31" s="37"/>
      <c r="L31" s="38"/>
      <c r="M31" s="39"/>
    </row>
  </sheetData>
  <hyperlinks>
    <hyperlink ref="A1" location="TOC!A1" display="TOC" xr:uid="{00000000-0004-0000-2200-000000000000}"/>
  </hyperlinks>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theme="4" tint="0.59999389629810485"/>
  </sheetPr>
  <dimension ref="A1:C26"/>
  <sheetViews>
    <sheetView workbookViewId="0"/>
  </sheetViews>
  <sheetFormatPr defaultRowHeight="15" x14ac:dyDescent="0.25"/>
  <sheetData>
    <row r="1" spans="1:3" x14ac:dyDescent="0.25">
      <c r="A1" s="1" t="s">
        <v>0</v>
      </c>
    </row>
    <row r="2" spans="1:3" x14ac:dyDescent="0.25">
      <c r="A2" s="14" t="s">
        <v>35</v>
      </c>
      <c r="B2" s="15" t="s">
        <v>36</v>
      </c>
      <c r="C2" t="s">
        <v>324</v>
      </c>
    </row>
    <row r="3" spans="1:3" x14ac:dyDescent="0.25">
      <c r="A3" s="14" t="s">
        <v>37</v>
      </c>
      <c r="B3" s="15" t="s">
        <v>698</v>
      </c>
      <c r="C3" t="s">
        <v>280</v>
      </c>
    </row>
    <row r="7" spans="1:3" x14ac:dyDescent="0.25">
      <c r="B7" s="45" t="s">
        <v>311</v>
      </c>
      <c r="C7" s="45" t="s">
        <v>290</v>
      </c>
    </row>
    <row r="8" spans="1:3" x14ac:dyDescent="0.25">
      <c r="B8">
        <v>20</v>
      </c>
      <c r="C8" s="130">
        <v>5.5989999999999998E-5</v>
      </c>
    </row>
    <row r="9" spans="1:3" x14ac:dyDescent="0.25">
      <c r="B9">
        <v>25</v>
      </c>
      <c r="C9" s="130">
        <v>1.0777000000000001E-4</v>
      </c>
    </row>
    <row r="10" spans="1:3" x14ac:dyDescent="0.25">
      <c r="B10">
        <v>30</v>
      </c>
      <c r="C10" s="130">
        <v>2.2803E-4</v>
      </c>
    </row>
    <row r="11" spans="1:3" x14ac:dyDescent="0.25">
      <c r="B11">
        <v>35</v>
      </c>
      <c r="C11" s="130">
        <v>5.0803000000000003E-4</v>
      </c>
    </row>
    <row r="12" spans="1:3" x14ac:dyDescent="0.25">
      <c r="B12">
        <v>40</v>
      </c>
      <c r="C12" s="130">
        <v>8.7032999999999989E-4</v>
      </c>
    </row>
    <row r="13" spans="1:3" x14ac:dyDescent="0.25">
      <c r="B13">
        <v>45</v>
      </c>
      <c r="C13" s="130">
        <v>1.24026E-3</v>
      </c>
    </row>
    <row r="14" spans="1:3" x14ac:dyDescent="0.25">
      <c r="B14">
        <v>50</v>
      </c>
      <c r="C14" s="130">
        <v>1.6057099999999998E-3</v>
      </c>
    </row>
    <row r="15" spans="1:3" x14ac:dyDescent="0.25">
      <c r="B15">
        <v>55</v>
      </c>
      <c r="C15" s="130">
        <v>2.32657E-3</v>
      </c>
    </row>
    <row r="16" spans="1:3" x14ac:dyDescent="0.25">
      <c r="B16">
        <v>56</v>
      </c>
      <c r="C16" s="130">
        <v>2.6036899999999997E-3</v>
      </c>
    </row>
    <row r="17" spans="2:3" x14ac:dyDescent="0.25">
      <c r="B17">
        <v>57</v>
      </c>
      <c r="C17" s="130">
        <v>2.9607399999999995E-3</v>
      </c>
    </row>
    <row r="18" spans="2:3" x14ac:dyDescent="0.25">
      <c r="B18">
        <v>58</v>
      </c>
      <c r="C18" s="130">
        <v>3.4176399999999996E-3</v>
      </c>
    </row>
    <row r="19" spans="2:3" x14ac:dyDescent="0.25">
      <c r="B19">
        <v>59</v>
      </c>
      <c r="C19" s="130">
        <v>4.0014499999999993E-3</v>
      </c>
    </row>
    <row r="20" spans="2:3" x14ac:dyDescent="0.25">
      <c r="B20">
        <v>60</v>
      </c>
      <c r="C20" s="130">
        <v>4.745329999999999E-3</v>
      </c>
    </row>
    <row r="21" spans="2:3" x14ac:dyDescent="0.25">
      <c r="B21">
        <v>61</v>
      </c>
      <c r="C21" s="130">
        <v>5.6853900000000002E-3</v>
      </c>
    </row>
    <row r="22" spans="2:3" x14ac:dyDescent="0.25">
      <c r="B22">
        <v>62</v>
      </c>
      <c r="C22" s="130">
        <v>5.8969399999999998E-3</v>
      </c>
    </row>
    <row r="23" spans="2:3" x14ac:dyDescent="0.25">
      <c r="B23">
        <v>63</v>
      </c>
      <c r="C23" s="130">
        <v>5.9642000000000002E-3</v>
      </c>
    </row>
    <row r="24" spans="2:3" x14ac:dyDescent="0.25">
      <c r="B24">
        <v>64</v>
      </c>
      <c r="C24" s="130">
        <v>6.0340100000000002E-3</v>
      </c>
    </row>
    <row r="25" spans="2:3" x14ac:dyDescent="0.25">
      <c r="B25">
        <v>65</v>
      </c>
      <c r="C25" s="130">
        <v>6.1098000000000012E-3</v>
      </c>
    </row>
    <row r="26" spans="2:3" x14ac:dyDescent="0.25">
      <c r="B26">
        <v>70</v>
      </c>
      <c r="C26" s="130">
        <v>6.5524099999999998E-3</v>
      </c>
    </row>
  </sheetData>
  <hyperlinks>
    <hyperlink ref="A1" location="TOC!A1" display="TOC" xr:uid="{00000000-0004-0000-2300-000000000000}"/>
  </hyperlink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theme="4" tint="0.59999389629810485"/>
  </sheetPr>
  <dimension ref="A1:C17"/>
  <sheetViews>
    <sheetView workbookViewId="0">
      <selection activeCell="B4" sqref="B4"/>
    </sheetView>
  </sheetViews>
  <sheetFormatPr defaultRowHeight="15" x14ac:dyDescent="0.25"/>
  <cols>
    <col min="3" max="3" width="15.7109375" customWidth="1"/>
  </cols>
  <sheetData>
    <row r="1" spans="1:3" x14ac:dyDescent="0.25">
      <c r="A1" s="1" t="s">
        <v>0</v>
      </c>
    </row>
    <row r="2" spans="1:3" x14ac:dyDescent="0.25">
      <c r="A2" s="14" t="s">
        <v>35</v>
      </c>
      <c r="B2" s="15" t="s">
        <v>36</v>
      </c>
      <c r="C2" t="s">
        <v>327</v>
      </c>
    </row>
    <row r="3" spans="1:3" x14ac:dyDescent="0.25">
      <c r="A3" s="14" t="s">
        <v>37</v>
      </c>
      <c r="B3" s="15" t="s">
        <v>325</v>
      </c>
      <c r="C3" t="s">
        <v>280</v>
      </c>
    </row>
    <row r="7" spans="1:3" x14ac:dyDescent="0.25">
      <c r="B7" t="s">
        <v>309</v>
      </c>
      <c r="C7" t="s">
        <v>322</v>
      </c>
    </row>
    <row r="8" spans="1:3" x14ac:dyDescent="0.25">
      <c r="B8">
        <v>0</v>
      </c>
    </row>
    <row r="9" spans="1:3" x14ac:dyDescent="0.25">
      <c r="B9">
        <v>1</v>
      </c>
    </row>
    <row r="10" spans="1:3" x14ac:dyDescent="0.25">
      <c r="B10">
        <v>2</v>
      </c>
    </row>
    <row r="11" spans="1:3" x14ac:dyDescent="0.25">
      <c r="B11">
        <v>3</v>
      </c>
    </row>
    <row r="12" spans="1:3" x14ac:dyDescent="0.25">
      <c r="B12">
        <v>4</v>
      </c>
    </row>
    <row r="13" spans="1:3" x14ac:dyDescent="0.25">
      <c r="B13">
        <v>5</v>
      </c>
    </row>
    <row r="14" spans="1:3" x14ac:dyDescent="0.25">
      <c r="B14">
        <v>6</v>
      </c>
    </row>
    <row r="15" spans="1:3" x14ac:dyDescent="0.25">
      <c r="B15">
        <v>7</v>
      </c>
    </row>
    <row r="16" spans="1:3" x14ac:dyDescent="0.25">
      <c r="B16">
        <v>8</v>
      </c>
    </row>
    <row r="17" spans="2:2" x14ac:dyDescent="0.25">
      <c r="B17">
        <v>9</v>
      </c>
    </row>
  </sheetData>
  <hyperlinks>
    <hyperlink ref="A1" location="TOC!A1" display="TOC" xr:uid="{00000000-0004-0000-2400-000000000000}"/>
  </hyperlinks>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theme="4" tint="0.59999389629810485"/>
  </sheetPr>
  <dimension ref="A1:Q20"/>
  <sheetViews>
    <sheetView workbookViewId="0">
      <selection activeCell="N37" sqref="N37"/>
    </sheetView>
  </sheetViews>
  <sheetFormatPr defaultRowHeight="15" x14ac:dyDescent="0.25"/>
  <sheetData>
    <row r="1" spans="1:17" x14ac:dyDescent="0.25">
      <c r="A1" s="1" t="s">
        <v>0</v>
      </c>
    </row>
    <row r="2" spans="1:17" x14ac:dyDescent="0.25">
      <c r="A2" s="14" t="s">
        <v>35</v>
      </c>
      <c r="B2" s="15" t="s">
        <v>318</v>
      </c>
      <c r="C2" t="s">
        <v>321</v>
      </c>
    </row>
    <row r="3" spans="1:17" x14ac:dyDescent="0.25">
      <c r="A3" s="14" t="s">
        <v>37</v>
      </c>
      <c r="B3" s="15" t="s">
        <v>317</v>
      </c>
      <c r="C3" t="s">
        <v>280</v>
      </c>
    </row>
    <row r="5" spans="1:17" x14ac:dyDescent="0.25">
      <c r="C5" s="13"/>
      <c r="D5" s="13"/>
      <c r="E5" s="16"/>
      <c r="F5" s="13"/>
      <c r="G5" s="21" t="s">
        <v>319</v>
      </c>
      <c r="H5" s="13"/>
      <c r="I5" s="13"/>
      <c r="J5" s="13"/>
      <c r="K5" s="13"/>
      <c r="L5" s="13"/>
      <c r="M5" s="13"/>
      <c r="N5" s="13"/>
      <c r="O5" s="13"/>
      <c r="P5" s="13"/>
      <c r="Q5" s="13"/>
    </row>
    <row r="6" spans="1:17" x14ac:dyDescent="0.25">
      <c r="D6" s="10"/>
      <c r="E6" s="10"/>
      <c r="F6" s="33" t="s">
        <v>315</v>
      </c>
      <c r="G6" t="s">
        <v>109</v>
      </c>
      <c r="H6" t="s">
        <v>250</v>
      </c>
      <c r="I6" t="s">
        <v>110</v>
      </c>
      <c r="J6" t="s">
        <v>111</v>
      </c>
      <c r="K6" t="s">
        <v>112</v>
      </c>
      <c r="L6" t="s">
        <v>113</v>
      </c>
      <c r="M6" t="s">
        <v>114</v>
      </c>
      <c r="N6" t="s">
        <v>115</v>
      </c>
      <c r="O6" t="s">
        <v>116</v>
      </c>
      <c r="P6" t="s">
        <v>117</v>
      </c>
      <c r="Q6" t="s">
        <v>118</v>
      </c>
    </row>
    <row r="7" spans="1:17" x14ac:dyDescent="0.25">
      <c r="D7" s="10"/>
      <c r="E7" s="10"/>
      <c r="F7" s="33" t="s">
        <v>248</v>
      </c>
      <c r="G7" t="s">
        <v>249</v>
      </c>
      <c r="H7" t="s">
        <v>251</v>
      </c>
      <c r="I7" t="s">
        <v>252</v>
      </c>
      <c r="J7" t="s">
        <v>253</v>
      </c>
      <c r="K7" t="s">
        <v>254</v>
      </c>
      <c r="L7" t="s">
        <v>255</v>
      </c>
      <c r="M7" t="s">
        <v>256</v>
      </c>
      <c r="N7" t="s">
        <v>257</v>
      </c>
      <c r="O7" t="s">
        <v>258</v>
      </c>
      <c r="P7" t="s">
        <v>259</v>
      </c>
      <c r="Q7" t="s">
        <v>260</v>
      </c>
    </row>
    <row r="8" spans="1:17" x14ac:dyDescent="0.25">
      <c r="C8" s="10"/>
      <c r="D8" s="41" t="s">
        <v>38</v>
      </c>
      <c r="E8" s="33" t="s">
        <v>39</v>
      </c>
      <c r="F8" s="33" t="s">
        <v>40</v>
      </c>
      <c r="G8" s="10">
        <v>2</v>
      </c>
      <c r="H8" s="10">
        <v>7</v>
      </c>
      <c r="I8" s="10">
        <v>12</v>
      </c>
      <c r="J8" s="10">
        <v>17</v>
      </c>
      <c r="K8" s="10">
        <v>22</v>
      </c>
      <c r="L8" s="10">
        <v>27</v>
      </c>
      <c r="M8" s="10">
        <v>32</v>
      </c>
      <c r="N8" s="10">
        <v>37</v>
      </c>
      <c r="O8" s="10">
        <v>42</v>
      </c>
      <c r="P8" s="10">
        <v>47</v>
      </c>
      <c r="Q8" s="10">
        <v>52</v>
      </c>
    </row>
    <row r="9" spans="1:17" x14ac:dyDescent="0.25">
      <c r="C9" t="s">
        <v>108</v>
      </c>
      <c r="D9" s="33" t="s">
        <v>41</v>
      </c>
      <c r="E9" s="10"/>
      <c r="F9" s="10"/>
      <c r="H9" s="10"/>
    </row>
    <row r="10" spans="1:17" x14ac:dyDescent="0.25">
      <c r="C10" t="s">
        <v>119</v>
      </c>
      <c r="D10" s="33" t="s">
        <v>320</v>
      </c>
      <c r="E10" s="51">
        <v>18</v>
      </c>
      <c r="F10" s="33" t="s">
        <v>261</v>
      </c>
      <c r="G10" s="30"/>
      <c r="H10" s="30"/>
      <c r="I10" s="30"/>
      <c r="J10" s="30"/>
      <c r="K10" s="30"/>
      <c r="L10" s="30"/>
      <c r="M10" s="30"/>
      <c r="N10" s="30"/>
      <c r="O10" s="30"/>
      <c r="P10" s="30"/>
      <c r="Q10" s="30"/>
    </row>
    <row r="11" spans="1:17" x14ac:dyDescent="0.25">
      <c r="C11" t="s">
        <v>120</v>
      </c>
      <c r="D11" s="33" t="s">
        <v>320</v>
      </c>
      <c r="E11" s="51">
        <v>22</v>
      </c>
      <c r="F11" s="33" t="s">
        <v>267</v>
      </c>
      <c r="G11" s="30"/>
      <c r="H11" s="30"/>
      <c r="I11" s="30"/>
      <c r="J11" s="30"/>
      <c r="K11" s="30"/>
      <c r="L11" s="30"/>
      <c r="M11" s="30"/>
      <c r="N11" s="30"/>
      <c r="O11" s="30"/>
      <c r="P11" s="30"/>
      <c r="Q11" s="30"/>
    </row>
    <row r="12" spans="1:17" x14ac:dyDescent="0.25">
      <c r="C12" t="s">
        <v>121</v>
      </c>
      <c r="D12" s="33" t="s">
        <v>320</v>
      </c>
      <c r="E12" s="51">
        <v>27</v>
      </c>
      <c r="F12" s="10" t="s">
        <v>262</v>
      </c>
      <c r="G12" s="30"/>
      <c r="H12" s="30"/>
      <c r="I12" s="30"/>
      <c r="J12" s="30"/>
      <c r="K12" s="30"/>
      <c r="L12" s="30"/>
      <c r="M12" s="30"/>
      <c r="N12" s="30"/>
      <c r="O12" s="30"/>
      <c r="P12" s="30"/>
      <c r="Q12" s="30"/>
    </row>
    <row r="13" spans="1:17" x14ac:dyDescent="0.25">
      <c r="C13" t="s">
        <v>122</v>
      </c>
      <c r="D13" s="33" t="s">
        <v>320</v>
      </c>
      <c r="E13" s="51">
        <v>32</v>
      </c>
      <c r="F13" s="10" t="s">
        <v>263</v>
      </c>
      <c r="G13" s="30"/>
      <c r="H13" s="30"/>
      <c r="I13" s="30"/>
      <c r="J13" s="30"/>
      <c r="K13" s="30"/>
      <c r="L13" s="30"/>
      <c r="M13" s="30"/>
      <c r="N13" s="30"/>
      <c r="O13" s="30"/>
      <c r="P13" s="30"/>
      <c r="Q13" s="30"/>
    </row>
    <row r="14" spans="1:17" x14ac:dyDescent="0.25">
      <c r="C14" t="s">
        <v>123</v>
      </c>
      <c r="D14" s="33" t="s">
        <v>320</v>
      </c>
      <c r="E14" s="51">
        <v>37</v>
      </c>
      <c r="F14" s="10" t="s">
        <v>264</v>
      </c>
      <c r="G14" s="30"/>
      <c r="H14" s="30"/>
      <c r="I14" s="30"/>
      <c r="J14" s="30"/>
      <c r="K14" s="30"/>
      <c r="L14" s="30"/>
      <c r="M14" s="30"/>
      <c r="N14" s="30"/>
      <c r="O14" s="30"/>
      <c r="P14" s="30"/>
      <c r="Q14" s="30"/>
    </row>
    <row r="15" spans="1:17" x14ac:dyDescent="0.25">
      <c r="C15" t="s">
        <v>124</v>
      </c>
      <c r="D15" s="33" t="s">
        <v>320</v>
      </c>
      <c r="E15" s="51">
        <v>42</v>
      </c>
      <c r="F15" s="10" t="s">
        <v>265</v>
      </c>
      <c r="G15" s="30"/>
      <c r="H15" s="30"/>
      <c r="I15" s="30"/>
      <c r="J15" s="30"/>
      <c r="K15" s="30"/>
      <c r="L15" s="30"/>
      <c r="M15" s="30"/>
      <c r="N15" s="30"/>
      <c r="O15" s="30"/>
      <c r="P15" s="30"/>
      <c r="Q15" s="30"/>
    </row>
    <row r="16" spans="1:17" x14ac:dyDescent="0.25">
      <c r="C16" t="s">
        <v>125</v>
      </c>
      <c r="D16" s="33" t="s">
        <v>320</v>
      </c>
      <c r="E16" s="51">
        <v>47</v>
      </c>
      <c r="F16" s="10" t="s">
        <v>266</v>
      </c>
      <c r="G16" s="30"/>
      <c r="H16" s="30"/>
      <c r="I16" s="30"/>
      <c r="J16" s="30"/>
      <c r="K16" s="30"/>
      <c r="L16" s="30"/>
      <c r="M16" s="30"/>
      <c r="N16" s="30"/>
      <c r="O16" s="30"/>
      <c r="P16" s="30"/>
      <c r="Q16" s="30"/>
    </row>
    <row r="17" spans="3:17" x14ac:dyDescent="0.25">
      <c r="C17" t="s">
        <v>126</v>
      </c>
      <c r="D17" s="33" t="s">
        <v>320</v>
      </c>
      <c r="E17" s="51">
        <v>52</v>
      </c>
      <c r="F17" s="10" t="s">
        <v>46</v>
      </c>
      <c r="G17" s="30"/>
      <c r="H17" s="30"/>
      <c r="I17" s="30"/>
      <c r="J17" s="30"/>
      <c r="K17" s="30"/>
      <c r="L17" s="30"/>
      <c r="M17" s="30"/>
      <c r="N17" s="30"/>
      <c r="O17" s="30"/>
      <c r="P17" s="30"/>
      <c r="Q17" s="30"/>
    </row>
    <row r="18" spans="3:17" x14ac:dyDescent="0.25">
      <c r="C18" t="s">
        <v>127</v>
      </c>
      <c r="D18" s="33" t="s">
        <v>320</v>
      </c>
      <c r="E18" s="51">
        <v>57</v>
      </c>
      <c r="F18" s="10" t="s">
        <v>47</v>
      </c>
      <c r="G18" s="30"/>
      <c r="H18" s="30"/>
      <c r="I18" s="30"/>
      <c r="J18" s="30"/>
      <c r="K18" s="30"/>
      <c r="L18" s="30"/>
      <c r="M18" s="30"/>
      <c r="N18" s="30"/>
      <c r="O18" s="30"/>
      <c r="P18" s="30"/>
      <c r="Q18" s="30"/>
    </row>
    <row r="19" spans="3:17" x14ac:dyDescent="0.25">
      <c r="C19" t="s">
        <v>128</v>
      </c>
      <c r="D19" s="33" t="s">
        <v>320</v>
      </c>
      <c r="E19" s="51">
        <v>62</v>
      </c>
      <c r="F19" s="10" t="s">
        <v>48</v>
      </c>
      <c r="G19" s="30"/>
      <c r="H19" s="30"/>
      <c r="I19" s="30"/>
      <c r="J19" s="30"/>
      <c r="K19" s="30"/>
      <c r="L19" s="30"/>
      <c r="M19" s="30"/>
      <c r="N19" s="30"/>
      <c r="O19" s="30"/>
      <c r="P19" s="30"/>
      <c r="Q19" s="30"/>
    </row>
    <row r="20" spans="3:17" x14ac:dyDescent="0.25">
      <c r="C20" t="s">
        <v>129</v>
      </c>
      <c r="D20" s="33" t="s">
        <v>320</v>
      </c>
      <c r="E20" s="51">
        <v>67</v>
      </c>
      <c r="F20" s="33" t="s">
        <v>49</v>
      </c>
      <c r="G20" s="30"/>
      <c r="H20" s="30"/>
      <c r="I20" s="30"/>
      <c r="J20" s="30"/>
      <c r="K20" s="30"/>
      <c r="L20" s="30"/>
      <c r="M20" s="30"/>
      <c r="N20" s="30"/>
      <c r="O20" s="30"/>
      <c r="P20" s="30"/>
      <c r="Q20" s="42"/>
    </row>
  </sheetData>
  <hyperlinks>
    <hyperlink ref="A1" location="TOC!A1" display="TOC" xr:uid="{00000000-0004-0000-2500-000000000000}"/>
  </hyperlink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I34"/>
  <sheetViews>
    <sheetView workbookViewId="0">
      <selection activeCell="Q42" sqref="Q42"/>
    </sheetView>
  </sheetViews>
  <sheetFormatPr defaultRowHeight="15" x14ac:dyDescent="0.25"/>
  <sheetData>
    <row r="1" spans="1:1" x14ac:dyDescent="0.25">
      <c r="A1" s="1" t="s">
        <v>0</v>
      </c>
    </row>
    <row r="33" spans="8:9" x14ac:dyDescent="0.25">
      <c r="H33" s="14"/>
      <c r="I33" s="15"/>
    </row>
    <row r="34" spans="8:9" x14ac:dyDescent="0.25">
      <c r="H34" s="14"/>
      <c r="I34" s="15"/>
    </row>
  </sheetData>
  <hyperlinks>
    <hyperlink ref="A1" location="TOC!A1" display="TOC" xr:uid="{00000000-0004-0000-2600-000000000000}"/>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C56"/>
  <sheetViews>
    <sheetView workbookViewId="0">
      <selection activeCell="D25" sqref="D25"/>
    </sheetView>
  </sheetViews>
  <sheetFormatPr defaultRowHeight="15" x14ac:dyDescent="0.25"/>
  <cols>
    <col min="2" max="2" width="52" customWidth="1"/>
    <col min="3" max="3" width="49.5703125" customWidth="1"/>
  </cols>
  <sheetData>
    <row r="1" spans="1:3" x14ac:dyDescent="0.25">
      <c r="A1" s="1" t="s">
        <v>0</v>
      </c>
    </row>
    <row r="4" spans="1:3" x14ac:dyDescent="0.25">
      <c r="A4" s="7" t="s">
        <v>132</v>
      </c>
      <c r="C4" s="7"/>
    </row>
    <row r="5" spans="1:3" ht="30" x14ac:dyDescent="0.25">
      <c r="A5" s="32" t="s">
        <v>133</v>
      </c>
      <c r="B5" s="32" t="s">
        <v>134</v>
      </c>
      <c r="C5" s="32" t="s">
        <v>135</v>
      </c>
    </row>
    <row r="6" spans="1:3" x14ac:dyDescent="0.25">
      <c r="A6">
        <v>9</v>
      </c>
      <c r="B6" t="s">
        <v>136</v>
      </c>
      <c r="C6" t="s">
        <v>137</v>
      </c>
    </row>
    <row r="7" spans="1:3" x14ac:dyDescent="0.25">
      <c r="A7">
        <v>83</v>
      </c>
      <c r="B7" t="s">
        <v>138</v>
      </c>
      <c r="C7" t="s">
        <v>139</v>
      </c>
    </row>
    <row r="8" spans="1:3" x14ac:dyDescent="0.25">
      <c r="A8">
        <v>26</v>
      </c>
      <c r="B8" t="s">
        <v>140</v>
      </c>
      <c r="C8" t="s">
        <v>141</v>
      </c>
    </row>
    <row r="9" spans="1:3" x14ac:dyDescent="0.25">
      <c r="A9">
        <v>125</v>
      </c>
      <c r="B9" t="s">
        <v>142</v>
      </c>
      <c r="C9" t="s">
        <v>143</v>
      </c>
    </row>
    <row r="10" spans="1:3" x14ac:dyDescent="0.25">
      <c r="A10">
        <v>85</v>
      </c>
      <c r="B10" t="s">
        <v>144</v>
      </c>
      <c r="C10" t="s">
        <v>145</v>
      </c>
    </row>
    <row r="11" spans="1:3" x14ac:dyDescent="0.25">
      <c r="A11">
        <v>115</v>
      </c>
      <c r="B11" t="s">
        <v>146</v>
      </c>
      <c r="C11" t="s">
        <v>147</v>
      </c>
    </row>
    <row r="12" spans="1:3" x14ac:dyDescent="0.25">
      <c r="A12">
        <v>80</v>
      </c>
      <c r="B12" t="s">
        <v>148</v>
      </c>
      <c r="C12" t="s">
        <v>149</v>
      </c>
    </row>
    <row r="13" spans="1:3" x14ac:dyDescent="0.25">
      <c r="A13">
        <v>91</v>
      </c>
      <c r="B13" t="s">
        <v>150</v>
      </c>
      <c r="C13" t="s">
        <v>151</v>
      </c>
    </row>
    <row r="14" spans="1:3" x14ac:dyDescent="0.25">
      <c r="A14">
        <v>76</v>
      </c>
      <c r="B14" t="s">
        <v>152</v>
      </c>
      <c r="C14" t="s">
        <v>153</v>
      </c>
    </row>
    <row r="15" spans="1:3" x14ac:dyDescent="0.25">
      <c r="A15">
        <v>43</v>
      </c>
      <c r="B15" t="s">
        <v>154</v>
      </c>
      <c r="C15" t="s">
        <v>155</v>
      </c>
    </row>
    <row r="16" spans="1:3" x14ac:dyDescent="0.25">
      <c r="A16">
        <v>32</v>
      </c>
      <c r="B16" t="s">
        <v>156</v>
      </c>
      <c r="C16" t="s">
        <v>157</v>
      </c>
    </row>
    <row r="17" spans="1:3" x14ac:dyDescent="0.25">
      <c r="A17">
        <v>6</v>
      </c>
      <c r="B17" t="s">
        <v>158</v>
      </c>
      <c r="C17" t="s">
        <v>159</v>
      </c>
    </row>
    <row r="18" spans="1:3" x14ac:dyDescent="0.25">
      <c r="A18">
        <v>119</v>
      </c>
      <c r="B18" t="s">
        <v>160</v>
      </c>
      <c r="C18" t="s">
        <v>161</v>
      </c>
    </row>
    <row r="19" spans="1:3" x14ac:dyDescent="0.25">
      <c r="A19">
        <v>38</v>
      </c>
      <c r="B19" t="s">
        <v>162</v>
      </c>
      <c r="C19" t="s">
        <v>163</v>
      </c>
    </row>
    <row r="20" spans="1:3" x14ac:dyDescent="0.25">
      <c r="A20">
        <v>69</v>
      </c>
      <c r="B20" t="s">
        <v>164</v>
      </c>
      <c r="C20" t="s">
        <v>165</v>
      </c>
    </row>
    <row r="22" spans="1:3" x14ac:dyDescent="0.25">
      <c r="A22" s="7" t="s">
        <v>166</v>
      </c>
      <c r="C22" s="7"/>
    </row>
    <row r="23" spans="1:3" ht="30" x14ac:dyDescent="0.25">
      <c r="A23" s="32" t="s">
        <v>133</v>
      </c>
      <c r="B23" s="32"/>
      <c r="C23" s="32" t="s">
        <v>135</v>
      </c>
    </row>
    <row r="24" spans="1:3" x14ac:dyDescent="0.25">
      <c r="A24">
        <v>10</v>
      </c>
      <c r="B24" t="s">
        <v>167</v>
      </c>
      <c r="C24" t="s">
        <v>168</v>
      </c>
    </row>
    <row r="25" spans="1:3" x14ac:dyDescent="0.25">
      <c r="A25">
        <v>108</v>
      </c>
      <c r="B25" t="s">
        <v>169</v>
      </c>
      <c r="C25" t="s">
        <v>170</v>
      </c>
    </row>
    <row r="26" spans="1:3" x14ac:dyDescent="0.25">
      <c r="A26">
        <v>78</v>
      </c>
      <c r="B26" t="s">
        <v>171</v>
      </c>
      <c r="C26" t="s">
        <v>172</v>
      </c>
    </row>
    <row r="27" spans="1:3" x14ac:dyDescent="0.25">
      <c r="A27">
        <v>88</v>
      </c>
      <c r="B27" t="s">
        <v>173</v>
      </c>
      <c r="C27" t="s">
        <v>174</v>
      </c>
    </row>
    <row r="28" spans="1:3" x14ac:dyDescent="0.25">
      <c r="A28">
        <v>28</v>
      </c>
      <c r="B28" t="s">
        <v>175</v>
      </c>
      <c r="C28" t="s">
        <v>176</v>
      </c>
    </row>
    <row r="29" spans="1:3" x14ac:dyDescent="0.25">
      <c r="A29">
        <v>111</v>
      </c>
      <c r="B29" t="s">
        <v>177</v>
      </c>
      <c r="C29" t="s">
        <v>178</v>
      </c>
    </row>
    <row r="30" spans="1:3" x14ac:dyDescent="0.25">
      <c r="A30">
        <v>92</v>
      </c>
      <c r="B30" t="s">
        <v>179</v>
      </c>
      <c r="C30" t="s">
        <v>180</v>
      </c>
    </row>
    <row r="31" spans="1:3" x14ac:dyDescent="0.25">
      <c r="A31">
        <v>34</v>
      </c>
      <c r="B31" t="s">
        <v>181</v>
      </c>
      <c r="C31" t="s">
        <v>182</v>
      </c>
    </row>
    <row r="32" spans="1:3" x14ac:dyDescent="0.25">
      <c r="A32">
        <v>77</v>
      </c>
      <c r="B32" t="s">
        <v>183</v>
      </c>
      <c r="C32" t="s">
        <v>184</v>
      </c>
    </row>
    <row r="33" spans="1:3" x14ac:dyDescent="0.25">
      <c r="A33">
        <v>53</v>
      </c>
      <c r="B33" t="s">
        <v>185</v>
      </c>
      <c r="C33" t="s">
        <v>186</v>
      </c>
    </row>
    <row r="34" spans="1:3" x14ac:dyDescent="0.25">
      <c r="A34">
        <v>64</v>
      </c>
      <c r="B34" t="s">
        <v>187</v>
      </c>
      <c r="C34" t="s">
        <v>188</v>
      </c>
    </row>
    <row r="35" spans="1:3" x14ac:dyDescent="0.25">
      <c r="A35">
        <v>49</v>
      </c>
      <c r="B35" t="s">
        <v>189</v>
      </c>
      <c r="C35" t="s">
        <v>190</v>
      </c>
    </row>
    <row r="36" spans="1:3" x14ac:dyDescent="0.25">
      <c r="A36">
        <v>51</v>
      </c>
      <c r="B36" t="s">
        <v>191</v>
      </c>
      <c r="C36" t="s">
        <v>192</v>
      </c>
    </row>
    <row r="37" spans="1:3" x14ac:dyDescent="0.25">
      <c r="A37">
        <v>2</v>
      </c>
      <c r="B37" t="s">
        <v>193</v>
      </c>
      <c r="C37" t="s">
        <v>194</v>
      </c>
    </row>
    <row r="38" spans="1:3" x14ac:dyDescent="0.25">
      <c r="A38">
        <v>73</v>
      </c>
      <c r="B38" t="s">
        <v>195</v>
      </c>
      <c r="C38" t="s">
        <v>196</v>
      </c>
    </row>
    <row r="40" spans="1:3" x14ac:dyDescent="0.25">
      <c r="A40" s="7" t="s">
        <v>197</v>
      </c>
      <c r="C40" s="7"/>
    </row>
    <row r="41" spans="1:3" x14ac:dyDescent="0.25">
      <c r="A41" s="32" t="s">
        <v>133</v>
      </c>
      <c r="B41" s="32"/>
      <c r="C41" s="32" t="s">
        <v>135</v>
      </c>
    </row>
    <row r="42" spans="1:3" x14ac:dyDescent="0.25">
      <c r="A42">
        <v>150</v>
      </c>
      <c r="B42" t="s">
        <v>198</v>
      </c>
      <c r="C42" t="s">
        <v>199</v>
      </c>
    </row>
    <row r="43" spans="1:3" x14ac:dyDescent="0.25">
      <c r="A43">
        <v>84</v>
      </c>
      <c r="B43" t="s">
        <v>200</v>
      </c>
      <c r="C43" t="s">
        <v>201</v>
      </c>
    </row>
    <row r="44" spans="1:3" x14ac:dyDescent="0.25">
      <c r="A44">
        <v>72</v>
      </c>
      <c r="B44" t="s">
        <v>202</v>
      </c>
      <c r="C44" t="s">
        <v>203</v>
      </c>
    </row>
    <row r="45" spans="1:3" x14ac:dyDescent="0.25">
      <c r="A45">
        <v>140</v>
      </c>
      <c r="B45" t="s">
        <v>204</v>
      </c>
      <c r="C45" t="s">
        <v>205</v>
      </c>
    </row>
    <row r="46" spans="1:3" x14ac:dyDescent="0.25">
      <c r="A46">
        <v>86</v>
      </c>
      <c r="B46" t="s">
        <v>206</v>
      </c>
      <c r="C46" t="s">
        <v>207</v>
      </c>
    </row>
    <row r="47" spans="1:3" x14ac:dyDescent="0.25">
      <c r="A47">
        <v>149</v>
      </c>
      <c r="B47" t="s">
        <v>208</v>
      </c>
      <c r="C47" t="s">
        <v>209</v>
      </c>
    </row>
    <row r="48" spans="1:3" x14ac:dyDescent="0.25">
      <c r="A48">
        <v>117</v>
      </c>
      <c r="B48" t="s">
        <v>210</v>
      </c>
      <c r="C48" t="s">
        <v>211</v>
      </c>
    </row>
    <row r="49" spans="1:3" x14ac:dyDescent="0.25">
      <c r="A49">
        <v>68</v>
      </c>
      <c r="B49" t="s">
        <v>212</v>
      </c>
      <c r="C49" t="s">
        <v>213</v>
      </c>
    </row>
    <row r="50" spans="1:3" x14ac:dyDescent="0.25">
      <c r="A50">
        <v>133</v>
      </c>
      <c r="B50" t="s">
        <v>214</v>
      </c>
      <c r="C50" t="s">
        <v>215</v>
      </c>
    </row>
    <row r="51" spans="1:3" x14ac:dyDescent="0.25">
      <c r="A51">
        <v>5</v>
      </c>
      <c r="B51" t="s">
        <v>216</v>
      </c>
      <c r="C51" t="s">
        <v>217</v>
      </c>
    </row>
    <row r="52" spans="1:3" x14ac:dyDescent="0.25">
      <c r="A52">
        <v>19</v>
      </c>
      <c r="B52" t="s">
        <v>218</v>
      </c>
      <c r="C52" t="s">
        <v>219</v>
      </c>
    </row>
    <row r="53" spans="1:3" x14ac:dyDescent="0.25">
      <c r="A53">
        <v>99</v>
      </c>
      <c r="B53" t="s">
        <v>220</v>
      </c>
      <c r="C53" t="s">
        <v>221</v>
      </c>
    </row>
    <row r="54" spans="1:3" x14ac:dyDescent="0.25">
      <c r="A54">
        <v>30</v>
      </c>
      <c r="B54" t="s">
        <v>222</v>
      </c>
      <c r="C54" t="s">
        <v>223</v>
      </c>
    </row>
    <row r="55" spans="1:3" x14ac:dyDescent="0.25">
      <c r="A55">
        <v>135</v>
      </c>
      <c r="B55" t="s">
        <v>224</v>
      </c>
      <c r="C55" t="s">
        <v>225</v>
      </c>
    </row>
    <row r="56" spans="1:3" x14ac:dyDescent="0.25">
      <c r="A56">
        <v>146</v>
      </c>
      <c r="B56" t="s">
        <v>226</v>
      </c>
      <c r="C56" t="s">
        <v>227</v>
      </c>
    </row>
  </sheetData>
  <hyperlinks>
    <hyperlink ref="A1" location="TOC!A1" display="TOC" xr:uid="{00000000-0004-0000-0300-000000000000}"/>
  </hyperlinks>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B3"/>
  <sheetViews>
    <sheetView workbookViewId="0">
      <selection activeCell="E36" sqref="E36"/>
    </sheetView>
  </sheetViews>
  <sheetFormatPr defaultRowHeight="15" x14ac:dyDescent="0.25"/>
  <sheetData>
    <row r="1" spans="1:2" x14ac:dyDescent="0.25">
      <c r="A1" s="1" t="s">
        <v>0</v>
      </c>
    </row>
    <row r="2" spans="1:2" x14ac:dyDescent="0.25">
      <c r="B2" t="s">
        <v>288</v>
      </c>
    </row>
    <row r="3" spans="1:2" x14ac:dyDescent="0.25">
      <c r="B3" t="s">
        <v>289</v>
      </c>
    </row>
  </sheetData>
  <hyperlinks>
    <hyperlink ref="A1" location="TOC!A1" display="TOC" xr:uid="{00000000-0004-0000-2700-000000000000}"/>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theme="4" tint="0.59999389629810485"/>
  </sheetPr>
  <dimension ref="A1:L62"/>
  <sheetViews>
    <sheetView tabSelected="1" zoomScale="120" zoomScaleNormal="120" workbookViewId="0">
      <pane xSplit="5" ySplit="7" topLeftCell="F8" activePane="bottomRight" state="frozen"/>
      <selection pane="topRight" activeCell="D1" sqref="D1"/>
      <selection pane="bottomLeft" activeCell="A4" sqref="A4"/>
      <selection pane="bottomRight" activeCell="C21" sqref="C21"/>
    </sheetView>
  </sheetViews>
  <sheetFormatPr defaultRowHeight="15" x14ac:dyDescent="0.25"/>
  <cols>
    <col min="2" max="2" width="10.42578125" customWidth="1"/>
    <col min="3" max="3" width="35.85546875" customWidth="1"/>
    <col min="4" max="4" width="9.5703125" customWidth="1"/>
    <col min="5" max="5" width="45.42578125" customWidth="1"/>
    <col min="6" max="6" width="22.5703125" customWidth="1"/>
    <col min="7" max="7" width="12.42578125" customWidth="1"/>
    <col min="8" max="8" width="13.5703125" customWidth="1"/>
    <col min="9" max="9" width="26" customWidth="1"/>
    <col min="10" max="10" width="15.5703125" customWidth="1"/>
    <col min="11" max="11" width="31.140625" customWidth="1"/>
    <col min="12" max="12" width="11.85546875" customWidth="1"/>
    <col min="13" max="13" width="38.85546875" customWidth="1"/>
    <col min="14" max="14" width="24" customWidth="1"/>
    <col min="15" max="15" width="34.7109375" bestFit="1" customWidth="1"/>
    <col min="16" max="16" width="8.140625" bestFit="1" customWidth="1"/>
  </cols>
  <sheetData>
    <row r="1" spans="1:12" x14ac:dyDescent="0.25">
      <c r="A1" s="1" t="s">
        <v>0</v>
      </c>
    </row>
    <row r="2" spans="1:12" x14ac:dyDescent="0.25">
      <c r="A2" s="11" t="s">
        <v>35</v>
      </c>
      <c r="B2" s="12" t="s">
        <v>36</v>
      </c>
    </row>
    <row r="3" spans="1:12" x14ac:dyDescent="0.25">
      <c r="A3" s="11" t="s">
        <v>37</v>
      </c>
      <c r="B3" s="12" t="s">
        <v>728</v>
      </c>
    </row>
    <row r="4" spans="1:12" x14ac:dyDescent="0.25">
      <c r="A4" s="1"/>
      <c r="B4" t="s">
        <v>329</v>
      </c>
    </row>
    <row r="5" spans="1:12" s="28" customFormat="1" x14ac:dyDescent="0.25">
      <c r="A5" s="28" t="s">
        <v>283</v>
      </c>
    </row>
    <row r="6" spans="1:12" ht="60" x14ac:dyDescent="0.25">
      <c r="J6" s="23" t="s">
        <v>70</v>
      </c>
      <c r="K6" s="23"/>
      <c r="L6" s="23"/>
    </row>
    <row r="7" spans="1:12" s="7" customFormat="1" x14ac:dyDescent="0.25">
      <c r="A7" s="7" t="s">
        <v>273</v>
      </c>
      <c r="B7" s="7" t="s">
        <v>24</v>
      </c>
      <c r="C7" s="7" t="s">
        <v>19</v>
      </c>
      <c r="D7" s="7" t="s">
        <v>717</v>
      </c>
      <c r="E7" s="7" t="s">
        <v>20</v>
      </c>
      <c r="F7" s="7" t="s">
        <v>55</v>
      </c>
      <c r="G7" s="7" t="s">
        <v>73</v>
      </c>
      <c r="H7" s="7" t="s">
        <v>71</v>
      </c>
      <c r="I7" s="7" t="s">
        <v>68</v>
      </c>
      <c r="J7" s="7" t="s">
        <v>69</v>
      </c>
      <c r="K7" s="7" t="s">
        <v>72</v>
      </c>
    </row>
    <row r="8" spans="1:12" s="7" customFormat="1" x14ac:dyDescent="0.25">
      <c r="B8" s="136" t="s">
        <v>718</v>
      </c>
      <c r="C8" s="136" t="s">
        <v>719</v>
      </c>
      <c r="D8" s="26" t="s">
        <v>720</v>
      </c>
      <c r="F8" s="141" t="s">
        <v>726</v>
      </c>
    </row>
    <row r="9" spans="1:12" s="7" customFormat="1" x14ac:dyDescent="0.25">
      <c r="B9" s="136" t="s">
        <v>718</v>
      </c>
      <c r="C9" s="136" t="s">
        <v>721</v>
      </c>
      <c r="D9" s="26" t="s">
        <v>720</v>
      </c>
      <c r="F9" s="142" t="s">
        <v>727</v>
      </c>
    </row>
    <row r="10" spans="1:12" s="7" customFormat="1" x14ac:dyDescent="0.25"/>
    <row r="11" spans="1:12" x14ac:dyDescent="0.25">
      <c r="A11" t="s">
        <v>432</v>
      </c>
      <c r="B11" s="26" t="s">
        <v>23</v>
      </c>
      <c r="C11" s="26" t="s">
        <v>15</v>
      </c>
      <c r="D11" s="26" t="s">
        <v>722</v>
      </c>
      <c r="E11" s="26" t="s">
        <v>21</v>
      </c>
      <c r="F11" s="137">
        <f>+F13-F12</f>
        <v>171800</v>
      </c>
      <c r="G11" s="140">
        <v>1000000</v>
      </c>
      <c r="H11" s="104">
        <v>42185</v>
      </c>
      <c r="I11" t="s">
        <v>524</v>
      </c>
      <c r="J11" s="25" t="s">
        <v>529</v>
      </c>
      <c r="K11" t="s">
        <v>435</v>
      </c>
    </row>
    <row r="12" spans="1:12" x14ac:dyDescent="0.25">
      <c r="A12" t="s">
        <v>432</v>
      </c>
      <c r="B12" s="26" t="s">
        <v>23</v>
      </c>
      <c r="C12" s="26" t="s">
        <v>16</v>
      </c>
      <c r="D12" s="26" t="s">
        <v>722</v>
      </c>
      <c r="E12" s="26" t="s">
        <v>22</v>
      </c>
      <c r="F12" s="137">
        <v>241900</v>
      </c>
      <c r="G12" s="140">
        <v>1000000</v>
      </c>
      <c r="H12" s="104">
        <v>42185</v>
      </c>
      <c r="I12" t="s">
        <v>524</v>
      </c>
      <c r="J12" s="25" t="s">
        <v>529</v>
      </c>
      <c r="K12" t="s">
        <v>435</v>
      </c>
    </row>
    <row r="13" spans="1:12" x14ac:dyDescent="0.25">
      <c r="A13" t="s">
        <v>432</v>
      </c>
      <c r="B13" s="26" t="s">
        <v>23</v>
      </c>
      <c r="C13" t="s">
        <v>81</v>
      </c>
      <c r="D13" s="26" t="s">
        <v>722</v>
      </c>
      <c r="E13" t="s">
        <v>101</v>
      </c>
      <c r="F13" s="137">
        <v>413700</v>
      </c>
      <c r="G13" s="140">
        <v>1000000</v>
      </c>
      <c r="H13" s="104">
        <v>42185</v>
      </c>
      <c r="I13" t="s">
        <v>524</v>
      </c>
      <c r="J13" s="25" t="s">
        <v>529</v>
      </c>
      <c r="K13" t="s">
        <v>435</v>
      </c>
    </row>
    <row r="14" spans="1:12" x14ac:dyDescent="0.25">
      <c r="A14" t="s">
        <v>432</v>
      </c>
      <c r="B14" s="26" t="s">
        <v>23</v>
      </c>
      <c r="C14" s="26" t="s">
        <v>17</v>
      </c>
      <c r="D14" s="26" t="s">
        <v>722</v>
      </c>
      <c r="E14" s="26" t="s">
        <v>25</v>
      </c>
      <c r="F14" s="137">
        <v>240808.62610120745</v>
      </c>
      <c r="G14" s="140">
        <v>1000000</v>
      </c>
      <c r="H14" s="26"/>
      <c r="J14" s="25"/>
      <c r="K14" t="s">
        <v>597</v>
      </c>
    </row>
    <row r="15" spans="1:12" x14ac:dyDescent="0.25">
      <c r="A15" t="s">
        <v>432</v>
      </c>
      <c r="B15" s="26" t="s">
        <v>23</v>
      </c>
      <c r="C15" s="26" t="s">
        <v>18</v>
      </c>
      <c r="D15" s="26" t="s">
        <v>722</v>
      </c>
      <c r="E15" s="26" t="s">
        <v>26</v>
      </c>
      <c r="F15" s="137">
        <v>241900</v>
      </c>
      <c r="G15" s="140">
        <v>1000000</v>
      </c>
      <c r="H15" s="104">
        <v>42185</v>
      </c>
      <c r="I15" t="s">
        <v>524</v>
      </c>
      <c r="J15" s="25" t="s">
        <v>528</v>
      </c>
      <c r="K15" t="s">
        <v>679</v>
      </c>
    </row>
    <row r="16" spans="1:12" x14ac:dyDescent="0.25">
      <c r="A16" t="s">
        <v>432</v>
      </c>
      <c r="B16" s="26" t="s">
        <v>23</v>
      </c>
      <c r="C16" t="s">
        <v>104</v>
      </c>
      <c r="D16" s="26" t="s">
        <v>722</v>
      </c>
      <c r="E16" t="s">
        <v>105</v>
      </c>
      <c r="F16" s="137">
        <f>+F14-F11</f>
        <v>69008.626101207454</v>
      </c>
      <c r="G16" s="140">
        <v>1000000</v>
      </c>
      <c r="H16" s="26"/>
      <c r="J16" s="25"/>
      <c r="K16" t="s">
        <v>597</v>
      </c>
    </row>
    <row r="17" spans="1:12" x14ac:dyDescent="0.25">
      <c r="A17" t="s">
        <v>432</v>
      </c>
      <c r="B17" s="26" t="s">
        <v>23</v>
      </c>
      <c r="C17" s="26" t="s">
        <v>74</v>
      </c>
      <c r="D17" s="26" t="s">
        <v>722</v>
      </c>
      <c r="E17" s="26" t="s">
        <v>77</v>
      </c>
      <c r="F17" s="137">
        <v>47458</v>
      </c>
      <c r="G17" s="140">
        <v>1000000</v>
      </c>
      <c r="H17" s="104">
        <v>42185</v>
      </c>
      <c r="I17" t="s">
        <v>524</v>
      </c>
      <c r="J17" s="25" t="s">
        <v>434</v>
      </c>
    </row>
    <row r="18" spans="1:12" ht="75" x14ac:dyDescent="0.25">
      <c r="A18" s="24" t="s">
        <v>432</v>
      </c>
      <c r="B18" s="26" t="s">
        <v>23</v>
      </c>
      <c r="C18" s="26" t="s">
        <v>291</v>
      </c>
      <c r="D18" s="26" t="s">
        <v>722</v>
      </c>
      <c r="E18" s="26" t="s">
        <v>292</v>
      </c>
      <c r="F18" s="137">
        <v>71.016963681194326</v>
      </c>
      <c r="G18" s="26"/>
      <c r="H18" s="26"/>
      <c r="I18" s="26" t="s">
        <v>594</v>
      </c>
      <c r="J18" s="25" t="s">
        <v>595</v>
      </c>
      <c r="K18" s="26" t="s">
        <v>597</v>
      </c>
      <c r="L18" s="27"/>
    </row>
    <row r="19" spans="1:12" x14ac:dyDescent="0.25">
      <c r="B19" s="26"/>
      <c r="C19" s="26"/>
      <c r="D19" s="26"/>
      <c r="E19" s="26"/>
      <c r="F19" s="137"/>
      <c r="J19" s="25"/>
    </row>
    <row r="20" spans="1:12" x14ac:dyDescent="0.25">
      <c r="A20" t="s">
        <v>432</v>
      </c>
      <c r="B20" s="26" t="s">
        <v>106</v>
      </c>
      <c r="C20" s="26" t="s">
        <v>27</v>
      </c>
      <c r="D20" s="26" t="s">
        <v>722</v>
      </c>
      <c r="E20" s="26" t="s">
        <v>28</v>
      </c>
      <c r="F20" s="138">
        <v>2.5000000000000001E-3</v>
      </c>
      <c r="H20" s="26"/>
      <c r="I20" t="s">
        <v>524</v>
      </c>
      <c r="J20" s="25" t="s">
        <v>525</v>
      </c>
    </row>
    <row r="21" spans="1:12" x14ac:dyDescent="0.25">
      <c r="A21" t="s">
        <v>432</v>
      </c>
      <c r="B21" s="26" t="s">
        <v>106</v>
      </c>
      <c r="C21" s="26" t="s">
        <v>56</v>
      </c>
      <c r="D21" s="26" t="s">
        <v>722</v>
      </c>
      <c r="E21" s="26" t="s">
        <v>75</v>
      </c>
      <c r="F21" s="139">
        <v>2.75E-2</v>
      </c>
      <c r="H21" s="26"/>
      <c r="I21" t="s">
        <v>524</v>
      </c>
      <c r="J21" s="25" t="s">
        <v>525</v>
      </c>
    </row>
    <row r="22" spans="1:12" x14ac:dyDescent="0.25">
      <c r="A22" t="s">
        <v>432</v>
      </c>
      <c r="B22" s="26" t="s">
        <v>106</v>
      </c>
      <c r="C22" s="26" t="s">
        <v>107</v>
      </c>
      <c r="D22" s="26" t="s">
        <v>722</v>
      </c>
      <c r="E22" s="26" t="s">
        <v>76</v>
      </c>
      <c r="F22" s="138">
        <v>0.03</v>
      </c>
      <c r="H22" s="26"/>
      <c r="I22" t="s">
        <v>524</v>
      </c>
      <c r="J22" s="25" t="s">
        <v>525</v>
      </c>
    </row>
    <row r="23" spans="1:12" x14ac:dyDescent="0.25">
      <c r="B23" s="26"/>
      <c r="C23" s="26"/>
      <c r="D23" s="26"/>
      <c r="E23" s="26"/>
      <c r="F23" s="24"/>
    </row>
    <row r="24" spans="1:12" x14ac:dyDescent="0.25">
      <c r="A24" t="s">
        <v>432</v>
      </c>
      <c r="B24" s="26" t="s">
        <v>78</v>
      </c>
      <c r="C24" s="26" t="s">
        <v>54</v>
      </c>
      <c r="D24" s="26" t="s">
        <v>720</v>
      </c>
      <c r="E24" t="s">
        <v>102</v>
      </c>
      <c r="F24" s="24" t="s">
        <v>526</v>
      </c>
      <c r="H24" s="26"/>
      <c r="I24" t="s">
        <v>527</v>
      </c>
      <c r="J24" s="25"/>
    </row>
    <row r="26" spans="1:12" x14ac:dyDescent="0.25">
      <c r="A26" t="s">
        <v>432</v>
      </c>
      <c r="B26" s="44" t="s">
        <v>293</v>
      </c>
      <c r="C26" s="44" t="s">
        <v>294</v>
      </c>
      <c r="D26" s="26" t="s">
        <v>720</v>
      </c>
      <c r="E26" s="45" t="s">
        <v>302</v>
      </c>
      <c r="F26" s="46" t="s">
        <v>668</v>
      </c>
      <c r="G26" s="45"/>
      <c r="H26" s="45"/>
      <c r="I26" s="45"/>
      <c r="J26" s="45"/>
      <c r="K26" s="45" t="s">
        <v>724</v>
      </c>
    </row>
    <row r="27" spans="1:12" x14ac:dyDescent="0.25">
      <c r="A27" t="s">
        <v>432</v>
      </c>
      <c r="B27" s="44" t="s">
        <v>293</v>
      </c>
      <c r="C27" s="44" t="s">
        <v>295</v>
      </c>
      <c r="D27" s="26" t="s">
        <v>720</v>
      </c>
      <c r="E27" s="45" t="s">
        <v>302</v>
      </c>
      <c r="F27" s="46" t="s">
        <v>725</v>
      </c>
      <c r="G27" s="45"/>
      <c r="H27" s="45"/>
      <c r="I27" s="45"/>
      <c r="J27" s="45"/>
      <c r="K27" s="45" t="s">
        <v>724</v>
      </c>
    </row>
    <row r="28" spans="1:12" x14ac:dyDescent="0.25">
      <c r="B28" s="44" t="s">
        <v>293</v>
      </c>
      <c r="C28" s="44" t="s">
        <v>296</v>
      </c>
      <c r="D28" s="26" t="s">
        <v>720</v>
      </c>
      <c r="E28" s="45" t="s">
        <v>302</v>
      </c>
      <c r="F28" s="46" t="s">
        <v>725</v>
      </c>
      <c r="G28" s="45"/>
      <c r="H28" s="45"/>
      <c r="I28" s="45"/>
      <c r="J28" s="45"/>
      <c r="K28" s="45" t="s">
        <v>724</v>
      </c>
    </row>
    <row r="29" spans="1:12" x14ac:dyDescent="0.25">
      <c r="A29" t="s">
        <v>432</v>
      </c>
      <c r="B29" s="44" t="s">
        <v>293</v>
      </c>
      <c r="C29" s="44" t="s">
        <v>330</v>
      </c>
      <c r="D29" s="26" t="s">
        <v>720</v>
      </c>
      <c r="E29" s="45" t="s">
        <v>302</v>
      </c>
      <c r="F29" s="46" t="s">
        <v>668</v>
      </c>
      <c r="G29" s="45"/>
      <c r="H29" s="45"/>
      <c r="I29" s="45"/>
      <c r="J29" s="45"/>
      <c r="K29" s="45" t="s">
        <v>724</v>
      </c>
    </row>
    <row r="30" spans="1:12" x14ac:dyDescent="0.25">
      <c r="B30" s="45"/>
      <c r="C30" s="45"/>
      <c r="D30" s="45"/>
      <c r="E30" s="45"/>
      <c r="F30" s="45"/>
      <c r="G30" s="45"/>
      <c r="H30" s="45"/>
      <c r="I30" s="45"/>
      <c r="J30" s="45"/>
      <c r="K30" s="45"/>
    </row>
    <row r="31" spans="1:12" x14ac:dyDescent="0.25">
      <c r="B31" s="44" t="s">
        <v>293</v>
      </c>
      <c r="C31" s="44" t="s">
        <v>297</v>
      </c>
      <c r="D31" s="44" t="s">
        <v>722</v>
      </c>
      <c r="E31" s="45" t="s">
        <v>300</v>
      </c>
      <c r="F31" s="131">
        <v>-1</v>
      </c>
      <c r="G31" s="45"/>
      <c r="H31" s="45"/>
      <c r="I31" s="45"/>
      <c r="J31" s="45"/>
      <c r="K31" s="45" t="s">
        <v>301</v>
      </c>
    </row>
    <row r="32" spans="1:12" ht="45" x14ac:dyDescent="0.25">
      <c r="B32" s="44" t="s">
        <v>293</v>
      </c>
      <c r="C32" s="44" t="s">
        <v>298</v>
      </c>
      <c r="D32" s="44" t="s">
        <v>722</v>
      </c>
      <c r="E32" s="45" t="s">
        <v>300</v>
      </c>
      <c r="F32" s="131">
        <v>-1</v>
      </c>
      <c r="G32" s="45"/>
      <c r="H32" s="45"/>
      <c r="I32" s="128" t="s">
        <v>681</v>
      </c>
      <c r="J32" s="45"/>
      <c r="K32" s="45" t="s">
        <v>301</v>
      </c>
    </row>
    <row r="33" spans="1:11" x14ac:dyDescent="0.25">
      <c r="B33" s="44" t="s">
        <v>293</v>
      </c>
      <c r="C33" s="44" t="s">
        <v>299</v>
      </c>
      <c r="D33" s="44" t="s">
        <v>722</v>
      </c>
      <c r="E33" s="45" t="s">
        <v>300</v>
      </c>
      <c r="F33" s="131">
        <v>-1</v>
      </c>
      <c r="G33" s="45"/>
      <c r="H33" s="45"/>
      <c r="I33" s="45"/>
      <c r="J33" s="45"/>
      <c r="K33" s="45" t="s">
        <v>301</v>
      </c>
    </row>
    <row r="34" spans="1:11" x14ac:dyDescent="0.25">
      <c r="B34" s="44" t="s">
        <v>293</v>
      </c>
      <c r="C34" s="44" t="s">
        <v>331</v>
      </c>
      <c r="D34" s="44" t="s">
        <v>722</v>
      </c>
      <c r="E34" s="45" t="s">
        <v>300</v>
      </c>
      <c r="F34" s="131">
        <v>-1</v>
      </c>
      <c r="G34" s="45"/>
      <c r="H34" s="45"/>
      <c r="I34" s="45"/>
      <c r="J34" s="45"/>
      <c r="K34" s="45" t="s">
        <v>301</v>
      </c>
    </row>
    <row r="35" spans="1:11" x14ac:dyDescent="0.25">
      <c r="B35" s="45"/>
      <c r="C35" s="45"/>
      <c r="D35" s="45"/>
      <c r="E35" s="45"/>
      <c r="F35" s="45"/>
      <c r="G35" s="45"/>
      <c r="H35" s="45"/>
      <c r="I35" s="45"/>
      <c r="J35" s="45"/>
      <c r="K35" s="45"/>
    </row>
    <row r="36" spans="1:11" x14ac:dyDescent="0.25">
      <c r="A36" t="s">
        <v>432</v>
      </c>
      <c r="B36" s="44" t="s">
        <v>293</v>
      </c>
      <c r="C36" s="44" t="s">
        <v>304</v>
      </c>
      <c r="D36" s="44" t="s">
        <v>723</v>
      </c>
      <c r="E36" s="45"/>
      <c r="F36" s="45" t="s">
        <v>668</v>
      </c>
      <c r="G36" s="45"/>
      <c r="H36" s="45"/>
      <c r="I36" s="45"/>
      <c r="J36" s="45"/>
      <c r="K36" s="45" t="s">
        <v>303</v>
      </c>
    </row>
    <row r="37" spans="1:11" ht="135" x14ac:dyDescent="0.25">
      <c r="C37" s="127" t="s">
        <v>669</v>
      </c>
      <c r="D37" s="127"/>
      <c r="E37" s="129" t="s">
        <v>678</v>
      </c>
    </row>
    <row r="38" spans="1:11" s="28" customFormat="1" x14ac:dyDescent="0.25">
      <c r="A38" s="28" t="s">
        <v>82</v>
      </c>
    </row>
    <row r="39" spans="1:11" s="7" customFormat="1" x14ac:dyDescent="0.25">
      <c r="A39" s="7" t="s">
        <v>273</v>
      </c>
      <c r="B39" s="7" t="s">
        <v>284</v>
      </c>
      <c r="C39" s="7" t="s">
        <v>20</v>
      </c>
    </row>
    <row r="40" spans="1:11" x14ac:dyDescent="0.25">
      <c r="A40" t="s">
        <v>432</v>
      </c>
      <c r="B40">
        <v>1</v>
      </c>
      <c r="C40" t="s">
        <v>247</v>
      </c>
    </row>
    <row r="41" spans="1:11" x14ac:dyDescent="0.25">
      <c r="A41" t="s">
        <v>432</v>
      </c>
      <c r="B41">
        <v>1</v>
      </c>
      <c r="C41" t="s">
        <v>83</v>
      </c>
    </row>
    <row r="42" spans="1:11" x14ac:dyDescent="0.25">
      <c r="E42" t="s">
        <v>84</v>
      </c>
    </row>
    <row r="43" spans="1:11" x14ac:dyDescent="0.25">
      <c r="E43" t="s">
        <v>85</v>
      </c>
    </row>
    <row r="44" spans="1:11" x14ac:dyDescent="0.25">
      <c r="E44" t="s">
        <v>86</v>
      </c>
    </row>
    <row r="46" spans="1:11" x14ac:dyDescent="0.25">
      <c r="B46">
        <v>2</v>
      </c>
      <c r="C46" t="s">
        <v>87</v>
      </c>
    </row>
    <row r="47" spans="1:11" x14ac:dyDescent="0.25">
      <c r="B47">
        <v>2</v>
      </c>
      <c r="C47" t="s">
        <v>88</v>
      </c>
    </row>
    <row r="49" spans="1:5" x14ac:dyDescent="0.25">
      <c r="A49" t="s">
        <v>432</v>
      </c>
      <c r="B49">
        <v>3</v>
      </c>
      <c r="C49" t="s">
        <v>89</v>
      </c>
    </row>
    <row r="50" spans="1:5" x14ac:dyDescent="0.25">
      <c r="E50" t="s">
        <v>90</v>
      </c>
    </row>
    <row r="51" spans="1:5" x14ac:dyDescent="0.25">
      <c r="E51" t="s">
        <v>91</v>
      </c>
    </row>
    <row r="52" spans="1:5" x14ac:dyDescent="0.25">
      <c r="E52" t="s">
        <v>92</v>
      </c>
    </row>
    <row r="53" spans="1:5" x14ac:dyDescent="0.25">
      <c r="E53" t="s">
        <v>85</v>
      </c>
    </row>
    <row r="54" spans="1:5" x14ac:dyDescent="0.25">
      <c r="E54" t="s">
        <v>86</v>
      </c>
    </row>
    <row r="56" spans="1:5" x14ac:dyDescent="0.25">
      <c r="A56" t="s">
        <v>432</v>
      </c>
      <c r="B56">
        <v>4</v>
      </c>
      <c r="C56" t="s">
        <v>93</v>
      </c>
    </row>
    <row r="57" spans="1:5" x14ac:dyDescent="0.25">
      <c r="A57" t="s">
        <v>432</v>
      </c>
      <c r="B57">
        <v>4</v>
      </c>
      <c r="C57" t="s">
        <v>94</v>
      </c>
    </row>
    <row r="58" spans="1:5" x14ac:dyDescent="0.25">
      <c r="E58" t="s">
        <v>95</v>
      </c>
    </row>
    <row r="59" spans="1:5" x14ac:dyDescent="0.25">
      <c r="E59" t="s">
        <v>85</v>
      </c>
    </row>
    <row r="61" spans="1:5" x14ac:dyDescent="0.25">
      <c r="A61" t="s">
        <v>432</v>
      </c>
      <c r="B61">
        <v>5</v>
      </c>
      <c r="C61" t="s">
        <v>96</v>
      </c>
    </row>
    <row r="62" spans="1:5" x14ac:dyDescent="0.25">
      <c r="A62" t="s">
        <v>432</v>
      </c>
      <c r="B62">
        <v>6</v>
      </c>
      <c r="C62" t="s">
        <v>97</v>
      </c>
    </row>
  </sheetData>
  <hyperlinks>
    <hyperlink ref="A1" location="TOC!A1" display="TOC" xr:uid="{00000000-0004-0000-0400-000000000000}"/>
  </hyperlink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
  <sheetViews>
    <sheetView workbookViewId="0">
      <selection activeCell="P17" sqref="P17"/>
    </sheetView>
  </sheetViews>
  <sheetFormatPr defaultRowHeight="15" x14ac:dyDescent="0.25"/>
  <sheetData>
    <row r="1" spans="1:1" x14ac:dyDescent="0.25">
      <c r="A1" s="1" t="s">
        <v>0</v>
      </c>
    </row>
  </sheetData>
  <hyperlinks>
    <hyperlink ref="A1" location="TOC!A1" display="TOC" xr:uid="{00000000-0004-0000-0500-000000000000}"/>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H53"/>
  <sheetViews>
    <sheetView topLeftCell="A24" workbookViewId="0">
      <selection activeCell="E52" sqref="E52"/>
    </sheetView>
  </sheetViews>
  <sheetFormatPr defaultRowHeight="15" x14ac:dyDescent="0.25"/>
  <cols>
    <col min="1" max="1" width="5.85546875" customWidth="1"/>
    <col min="2" max="2" width="19.7109375" customWidth="1"/>
    <col min="3" max="3" width="16.85546875" customWidth="1"/>
    <col min="4" max="4" width="17.42578125" customWidth="1"/>
    <col min="5" max="5" width="17.7109375" customWidth="1"/>
    <col min="6" max="8" width="18" bestFit="1" customWidth="1"/>
  </cols>
  <sheetData>
    <row r="1" spans="1:6" x14ac:dyDescent="0.25">
      <c r="A1" s="1" t="s">
        <v>0</v>
      </c>
    </row>
    <row r="3" spans="1:6" x14ac:dyDescent="0.25">
      <c r="B3" s="7" t="s">
        <v>580</v>
      </c>
    </row>
    <row r="4" spans="1:6" x14ac:dyDescent="0.25">
      <c r="C4" s="114" t="s">
        <v>591</v>
      </c>
      <c r="D4" t="s">
        <v>582</v>
      </c>
      <c r="F4" t="s">
        <v>593</v>
      </c>
    </row>
    <row r="5" spans="1:6" x14ac:dyDescent="0.25">
      <c r="B5" t="s">
        <v>581</v>
      </c>
      <c r="C5" s="114">
        <v>72.400000000000006</v>
      </c>
      <c r="D5" t="s">
        <v>583</v>
      </c>
      <c r="E5" s="30">
        <v>212940</v>
      </c>
      <c r="F5" s="114">
        <f>+E5/E$13*C5</f>
        <v>32.517672171049995</v>
      </c>
    </row>
    <row r="6" spans="1:6" x14ac:dyDescent="0.25">
      <c r="B6" t="s">
        <v>584</v>
      </c>
      <c r="C6" s="114">
        <v>71.900000000000006</v>
      </c>
      <c r="D6" t="s">
        <v>585</v>
      </c>
      <c r="E6" s="30">
        <v>176437</v>
      </c>
      <c r="F6" s="114">
        <f t="shared" ref="F6:F11" si="0">+E6/E$13*C6</f>
        <v>26.757293817640324</v>
      </c>
    </row>
    <row r="7" spans="1:6" x14ac:dyDescent="0.25">
      <c r="B7" t="s">
        <v>586</v>
      </c>
      <c r="C7" s="114">
        <v>66.900000000000006</v>
      </c>
      <c r="D7" t="s">
        <v>585</v>
      </c>
      <c r="E7" s="30">
        <v>5860</v>
      </c>
      <c r="F7" s="114">
        <f t="shared" si="0"/>
        <v>0.82688928870487044</v>
      </c>
    </row>
    <row r="8" spans="1:6" x14ac:dyDescent="0.25">
      <c r="B8" t="s">
        <v>505</v>
      </c>
      <c r="C8" s="114">
        <v>67.599999999999994</v>
      </c>
      <c r="D8" t="s">
        <v>587</v>
      </c>
      <c r="E8" s="30">
        <v>12752</v>
      </c>
      <c r="F8" s="114">
        <f t="shared" si="0"/>
        <v>1.8182292182988227</v>
      </c>
    </row>
    <row r="9" spans="1:6" x14ac:dyDescent="0.25">
      <c r="B9" t="s">
        <v>484</v>
      </c>
      <c r="C9" s="114">
        <v>67.900000000000006</v>
      </c>
      <c r="D9" t="s">
        <v>588</v>
      </c>
      <c r="E9" s="30">
        <v>22687</v>
      </c>
      <c r="F9" s="114">
        <f t="shared" si="0"/>
        <v>3.2491553594441762</v>
      </c>
    </row>
    <row r="10" spans="1:6" x14ac:dyDescent="0.25">
      <c r="B10" t="s">
        <v>485</v>
      </c>
      <c r="C10" s="114">
        <v>62.8</v>
      </c>
      <c r="D10" t="s">
        <v>590</v>
      </c>
      <c r="E10" s="30">
        <v>34781</v>
      </c>
      <c r="F10" s="114">
        <f t="shared" si="0"/>
        <v>4.6070756179512218</v>
      </c>
    </row>
    <row r="11" spans="1:6" x14ac:dyDescent="0.25">
      <c r="B11" t="s">
        <v>486</v>
      </c>
      <c r="C11" s="114">
        <v>68</v>
      </c>
      <c r="D11" t="s">
        <v>589</v>
      </c>
      <c r="E11" s="30">
        <v>8650</v>
      </c>
      <c r="F11" s="114">
        <f t="shared" si="0"/>
        <v>1.2406482081049215</v>
      </c>
    </row>
    <row r="13" spans="1:6" x14ac:dyDescent="0.25">
      <c r="D13" t="s">
        <v>592</v>
      </c>
      <c r="E13" s="31">
        <f>+SUM(E5:E11)</f>
        <v>474107</v>
      </c>
      <c r="F13" s="114">
        <f>+SUM(F5:F11)</f>
        <v>71.016963681194326</v>
      </c>
    </row>
    <row r="15" spans="1:6" x14ac:dyDescent="0.25">
      <c r="B15" t="s">
        <v>596</v>
      </c>
    </row>
    <row r="18" spans="2:5" x14ac:dyDescent="0.25">
      <c r="B18" t="s">
        <v>598</v>
      </c>
    </row>
    <row r="19" spans="2:5" x14ac:dyDescent="0.25">
      <c r="C19" t="s">
        <v>600</v>
      </c>
      <c r="D19" t="s">
        <v>599</v>
      </c>
      <c r="E19" t="s">
        <v>602</v>
      </c>
    </row>
    <row r="20" spans="2:5" x14ac:dyDescent="0.25">
      <c r="B20" t="s">
        <v>581</v>
      </c>
      <c r="C20" s="116">
        <v>86037664407</v>
      </c>
      <c r="D20" s="116">
        <v>73324977003</v>
      </c>
      <c r="E20" s="36">
        <f>+D20/C20</f>
        <v>0.85224276493765794</v>
      </c>
    </row>
    <row r="21" spans="2:5" x14ac:dyDescent="0.25">
      <c r="B21" t="s">
        <v>601</v>
      </c>
      <c r="C21" s="116">
        <v>110878276615</v>
      </c>
      <c r="D21" s="116">
        <v>97831157779</v>
      </c>
      <c r="E21" s="36">
        <f t="shared" ref="E21:E26" si="1">+D21/C21</f>
        <v>0.88232935039833638</v>
      </c>
    </row>
    <row r="22" spans="2:5" x14ac:dyDescent="0.25">
      <c r="B22" t="s">
        <v>505</v>
      </c>
      <c r="C22" s="116">
        <v>4594218730</v>
      </c>
      <c r="D22" s="116">
        <v>3669191968</v>
      </c>
      <c r="E22" s="36">
        <f t="shared" si="1"/>
        <v>0.79865417465659061</v>
      </c>
    </row>
    <row r="23" spans="2:5" x14ac:dyDescent="0.25">
      <c r="B23" t="s">
        <v>484</v>
      </c>
      <c r="C23" s="116">
        <v>13419044548</v>
      </c>
      <c r="D23" s="116">
        <v>10255010865</v>
      </c>
      <c r="E23" s="36">
        <f t="shared" si="1"/>
        <v>0.76421319180495806</v>
      </c>
    </row>
    <row r="24" spans="2:5" x14ac:dyDescent="0.25">
      <c r="B24" t="s">
        <v>485</v>
      </c>
      <c r="C24" s="116">
        <v>46831518716</v>
      </c>
      <c r="D24" s="116">
        <v>39393965231</v>
      </c>
      <c r="E24" s="36">
        <f t="shared" si="1"/>
        <v>0.84118487529512986</v>
      </c>
    </row>
    <row r="25" spans="2:5" x14ac:dyDescent="0.25">
      <c r="B25" t="s">
        <v>486</v>
      </c>
      <c r="C25" s="117">
        <v>12924742316</v>
      </c>
      <c r="D25" s="117">
        <v>10941786412</v>
      </c>
      <c r="E25" s="118">
        <f t="shared" si="1"/>
        <v>0.84657675522511366</v>
      </c>
    </row>
    <row r="26" spans="2:5" x14ac:dyDescent="0.25">
      <c r="B26" s="119" t="s">
        <v>592</v>
      </c>
      <c r="C26" s="116">
        <f>+SUM(C20:C25)</f>
        <v>274685465332</v>
      </c>
      <c r="D26" s="116">
        <f>+SUM(D20:D25)</f>
        <v>235416089258</v>
      </c>
      <c r="E26" s="36">
        <f t="shared" si="1"/>
        <v>0.85703875512110961</v>
      </c>
    </row>
    <row r="28" spans="2:5" x14ac:dyDescent="0.25">
      <c r="B28" t="s">
        <v>101</v>
      </c>
      <c r="D28" s="27">
        <v>413700</v>
      </c>
      <c r="E28" t="s">
        <v>634</v>
      </c>
    </row>
    <row r="29" spans="2:5" x14ac:dyDescent="0.25">
      <c r="B29" t="s">
        <v>631</v>
      </c>
      <c r="C29" s="30">
        <f>+D28/E26</f>
        <v>482708.62610120745</v>
      </c>
      <c r="D29" s="36">
        <f>+(D26/1000000)/D28</f>
        <v>0.56905025201353632</v>
      </c>
      <c r="E29" t="s">
        <v>633</v>
      </c>
    </row>
    <row r="30" spans="2:5" x14ac:dyDescent="0.25">
      <c r="B30" t="s">
        <v>638</v>
      </c>
      <c r="C30" s="30">
        <v>241900</v>
      </c>
      <c r="D30" s="36" t="s">
        <v>639</v>
      </c>
    </row>
    <row r="31" spans="2:5" x14ac:dyDescent="0.25">
      <c r="B31" t="s">
        <v>640</v>
      </c>
      <c r="C31" s="31">
        <f>+C29-C30</f>
        <v>240808.62610120745</v>
      </c>
      <c r="D31" s="36"/>
    </row>
    <row r="32" spans="2:5" x14ac:dyDescent="0.25">
      <c r="B32" t="s">
        <v>632</v>
      </c>
      <c r="C32" s="42">
        <f>+C29-D28</f>
        <v>69008.626101207454</v>
      </c>
    </row>
    <row r="33" spans="1:8" x14ac:dyDescent="0.25">
      <c r="D33" s="36">
        <f>+((D26-D20)/1000000)/D28</f>
        <v>0.39180834482716942</v>
      </c>
      <c r="E33" t="s">
        <v>636</v>
      </c>
    </row>
    <row r="35" spans="1:8" x14ac:dyDescent="0.25">
      <c r="F35" t="s">
        <v>603</v>
      </c>
      <c r="G35" t="s">
        <v>604</v>
      </c>
    </row>
    <row r="36" spans="1:8" x14ac:dyDescent="0.25">
      <c r="C36" t="s">
        <v>605</v>
      </c>
      <c r="D36" t="s">
        <v>605</v>
      </c>
      <c r="E36" t="s">
        <v>605</v>
      </c>
      <c r="F36" t="s">
        <v>606</v>
      </c>
      <c r="G36" t="s">
        <v>607</v>
      </c>
    </row>
    <row r="37" spans="1:8" x14ac:dyDescent="0.25">
      <c r="C37" t="s">
        <v>608</v>
      </c>
      <c r="D37" t="s">
        <v>609</v>
      </c>
      <c r="E37" t="s">
        <v>610</v>
      </c>
      <c r="F37" t="s">
        <v>611</v>
      </c>
      <c r="G37" t="s">
        <v>612</v>
      </c>
      <c r="H37" t="s">
        <v>592</v>
      </c>
    </row>
    <row r="38" spans="1:8" x14ac:dyDescent="0.25">
      <c r="A38" t="s">
        <v>613</v>
      </c>
      <c r="B38" t="s">
        <v>614</v>
      </c>
    </row>
    <row r="39" spans="1:8" x14ac:dyDescent="0.25">
      <c r="B39" t="s">
        <v>615</v>
      </c>
      <c r="C39" s="30">
        <v>53355922008</v>
      </c>
      <c r="D39" s="30">
        <v>2726023894</v>
      </c>
      <c r="E39" s="30">
        <v>7856504312</v>
      </c>
      <c r="F39" s="30">
        <v>22616193122</v>
      </c>
      <c r="G39" s="30">
        <v>6292061420</v>
      </c>
      <c r="H39" s="31">
        <f t="shared" ref="H39:H48" si="2">+SUM(C39:G39)</f>
        <v>92846704756</v>
      </c>
    </row>
    <row r="40" spans="1:8" x14ac:dyDescent="0.25">
      <c r="B40" t="s">
        <v>616</v>
      </c>
      <c r="C40" s="30">
        <v>57522354607</v>
      </c>
      <c r="D40" s="30">
        <v>1868194836</v>
      </c>
      <c r="E40" s="30">
        <v>5562540236</v>
      </c>
      <c r="F40" s="30">
        <v>24215325594</v>
      </c>
      <c r="G40" s="30">
        <v>6632680896</v>
      </c>
      <c r="H40" s="31">
        <f t="shared" si="2"/>
        <v>95801096169</v>
      </c>
    </row>
    <row r="41" spans="1:8" x14ac:dyDescent="0.25">
      <c r="B41" t="s">
        <v>617</v>
      </c>
      <c r="C41" s="30">
        <v>110878276615</v>
      </c>
      <c r="D41" s="30">
        <v>4594218730</v>
      </c>
      <c r="E41" s="30">
        <v>13419044548</v>
      </c>
      <c r="F41" s="30">
        <v>46831518716</v>
      </c>
      <c r="G41" s="30">
        <v>12924742316</v>
      </c>
      <c r="H41" s="31">
        <f t="shared" si="2"/>
        <v>188647800925</v>
      </c>
    </row>
    <row r="42" spans="1:8" ht="45" x14ac:dyDescent="0.25">
      <c r="A42" t="s">
        <v>618</v>
      </c>
      <c r="B42" s="23" t="s">
        <v>629</v>
      </c>
      <c r="C42" s="30">
        <v>5875614999</v>
      </c>
      <c r="D42" s="30">
        <v>426413134</v>
      </c>
      <c r="E42" s="30">
        <v>1620405805</v>
      </c>
      <c r="F42" s="30">
        <v>3166881134</v>
      </c>
      <c r="G42" s="30">
        <v>788201128</v>
      </c>
      <c r="H42" s="31">
        <f>+SUM(C42:G42)</f>
        <v>11877516200</v>
      </c>
    </row>
    <row r="43" spans="1:8" x14ac:dyDescent="0.25">
      <c r="C43" s="30"/>
      <c r="D43" s="30"/>
      <c r="E43" s="30"/>
      <c r="F43" s="30"/>
      <c r="G43" s="30"/>
      <c r="H43" s="31">
        <f t="shared" si="2"/>
        <v>0</v>
      </c>
    </row>
    <row r="44" spans="1:8" ht="45" x14ac:dyDescent="0.25">
      <c r="A44" t="s">
        <v>619</v>
      </c>
      <c r="B44" s="23" t="s">
        <v>630</v>
      </c>
      <c r="C44" s="30">
        <v>7171503837</v>
      </c>
      <c r="D44" s="30">
        <v>498613628</v>
      </c>
      <c r="E44" s="30">
        <v>1543627878</v>
      </c>
      <c r="F44" s="30">
        <v>4270672351</v>
      </c>
      <c r="G44" s="30">
        <v>1194754776</v>
      </c>
      <c r="H44" s="31">
        <f>+SUM(C44:G44)</f>
        <v>14679172470</v>
      </c>
    </row>
    <row r="45" spans="1:8" x14ac:dyDescent="0.25">
      <c r="B45" s="23"/>
      <c r="C45" s="30"/>
      <c r="D45" s="30"/>
      <c r="E45" s="30"/>
      <c r="F45" s="30"/>
      <c r="G45" s="30"/>
      <c r="H45" s="31">
        <f t="shared" si="2"/>
        <v>0</v>
      </c>
    </row>
    <row r="46" spans="1:8" ht="30" x14ac:dyDescent="0.25">
      <c r="A46" t="s">
        <v>620</v>
      </c>
      <c r="B46" s="23" t="s">
        <v>621</v>
      </c>
      <c r="C46" s="30">
        <v>97831157779</v>
      </c>
      <c r="D46" s="30">
        <v>3669191968</v>
      </c>
      <c r="E46" s="30">
        <v>10255010865</v>
      </c>
      <c r="F46" s="30">
        <v>39393965231</v>
      </c>
      <c r="G46" s="30">
        <v>10941786412</v>
      </c>
      <c r="H46" s="31">
        <f t="shared" si="2"/>
        <v>162091112255</v>
      </c>
    </row>
    <row r="47" spans="1:8" ht="30" x14ac:dyDescent="0.25">
      <c r="A47" t="s">
        <v>622</v>
      </c>
      <c r="B47" s="23" t="s">
        <v>623</v>
      </c>
      <c r="C47" s="30">
        <v>68080012254</v>
      </c>
      <c r="D47" s="30">
        <v>2884662214</v>
      </c>
      <c r="E47" s="30">
        <v>7859091661</v>
      </c>
      <c r="F47" s="30">
        <v>26973473591</v>
      </c>
      <c r="G47" s="30">
        <v>6735006541</v>
      </c>
      <c r="H47" s="31">
        <f t="shared" si="2"/>
        <v>112532246261</v>
      </c>
    </row>
    <row r="48" spans="1:8" ht="45" x14ac:dyDescent="0.25">
      <c r="A48" t="s">
        <v>624</v>
      </c>
      <c r="B48" s="23" t="s">
        <v>625</v>
      </c>
      <c r="C48" s="30">
        <v>29751145525</v>
      </c>
      <c r="D48" s="30">
        <v>784529754</v>
      </c>
      <c r="E48" s="30">
        <v>2395919204</v>
      </c>
      <c r="F48" s="30">
        <v>12420491640</v>
      </c>
      <c r="G48" s="30">
        <v>4206779871</v>
      </c>
      <c r="H48" s="31">
        <f t="shared" si="2"/>
        <v>49558865994</v>
      </c>
    </row>
    <row r="49" spans="1:8" ht="30" x14ac:dyDescent="0.25">
      <c r="A49" t="s">
        <v>626</v>
      </c>
      <c r="B49" s="23" t="s">
        <v>627</v>
      </c>
      <c r="C49" s="36">
        <v>0.69599999999999995</v>
      </c>
      <c r="D49" s="36">
        <v>0.78600000000000003</v>
      </c>
      <c r="E49" s="36">
        <v>0.76600000000000001</v>
      </c>
      <c r="F49" s="36">
        <v>0.68500000000000005</v>
      </c>
      <c r="G49" s="36">
        <v>0.61599999999999999</v>
      </c>
      <c r="H49" s="31"/>
    </row>
    <row r="50" spans="1:8" x14ac:dyDescent="0.25">
      <c r="B50" s="23"/>
    </row>
    <row r="51" spans="1:8" x14ac:dyDescent="0.25">
      <c r="B51" s="23" t="s">
        <v>628</v>
      </c>
      <c r="C51" s="31">
        <f>+C44+C42</f>
        <v>13047118836</v>
      </c>
      <c r="D51" s="31">
        <f t="shared" ref="D51:G51" si="3">+D44+D42</f>
        <v>925026762</v>
      </c>
      <c r="E51" s="31">
        <f t="shared" si="3"/>
        <v>3164033683</v>
      </c>
      <c r="F51" s="31">
        <f t="shared" si="3"/>
        <v>7437553485</v>
      </c>
      <c r="G51" s="31">
        <f t="shared" si="3"/>
        <v>1982955904</v>
      </c>
      <c r="H51" s="31">
        <f>+SUM(C51:G51)</f>
        <v>26556688670</v>
      </c>
    </row>
    <row r="52" spans="1:8" x14ac:dyDescent="0.25">
      <c r="B52" s="23"/>
      <c r="G52" t="s">
        <v>635</v>
      </c>
      <c r="H52" s="42">
        <f>+H51/D33</f>
        <v>67779793413.319008</v>
      </c>
    </row>
    <row r="53" spans="1:8" x14ac:dyDescent="0.25">
      <c r="B53" s="23"/>
      <c r="H53" s="7" t="s">
        <v>637</v>
      </c>
    </row>
  </sheetData>
  <hyperlinks>
    <hyperlink ref="A1" location="TOC!A1" display="TOC" xr:uid="{00000000-0004-0000-0600-00000000000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
  <sheetViews>
    <sheetView workbookViewId="0"/>
  </sheetViews>
  <sheetFormatPr defaultRowHeight="15" x14ac:dyDescent="0.25"/>
  <sheetData>
    <row r="1" spans="1:1" x14ac:dyDescent="0.25">
      <c r="A1" s="1" t="s">
        <v>0</v>
      </c>
    </row>
  </sheetData>
  <hyperlinks>
    <hyperlink ref="A1" location="TOC!A1" display="TOC" xr:uid="{00000000-0004-0000-0700-000000000000}"/>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
  <sheetViews>
    <sheetView workbookViewId="0"/>
  </sheetViews>
  <sheetFormatPr defaultRowHeight="15" x14ac:dyDescent="0.25"/>
  <sheetData>
    <row r="1" spans="1:1" x14ac:dyDescent="0.25">
      <c r="A1" s="1" t="s">
        <v>0</v>
      </c>
    </row>
  </sheetData>
  <hyperlinks>
    <hyperlink ref="A1" location="TOC!A1" display="TOC" xr:uid="{00000000-0004-0000-0800-000000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40</vt:i4>
      </vt:variant>
    </vt:vector>
  </HeadingPairs>
  <TitlesOfParts>
    <vt:vector size="40" baseType="lpstr">
      <vt:lpstr>TOC</vt:lpstr>
      <vt:lpstr>Issues</vt:lpstr>
      <vt:lpstr>StepsAndLinks</vt:lpstr>
      <vt:lpstr>PlanNames</vt:lpstr>
      <vt:lpstr>singleValues</vt:lpstr>
      <vt:lpstr>singleValuesScreenshots</vt:lpstr>
      <vt:lpstr>single_calculations</vt:lpstr>
      <vt:lpstr>erc_rule</vt:lpstr>
      <vt:lpstr>SummaryAssumptions</vt:lpstr>
      <vt:lpstr>ActivesSched</vt:lpstr>
      <vt:lpstr>SalarySched_byAgeGrp</vt:lpstr>
      <vt:lpstr>activessalary_step2</vt:lpstr>
      <vt:lpstr>activessalary_step1</vt:lpstr>
      <vt:lpstr>actives_step2</vt:lpstr>
      <vt:lpstr>actives_step1</vt:lpstr>
      <vt:lpstr>Actives_raw</vt:lpstr>
      <vt:lpstr>RetireesSched</vt:lpstr>
      <vt:lpstr>retirees_step1</vt:lpstr>
      <vt:lpstr>retirees_old</vt:lpstr>
      <vt:lpstr>Retirees_raw</vt:lpstr>
      <vt:lpstr>SalaryGrowthSched_SingleCol</vt:lpstr>
      <vt:lpstr>SalaryGrowthSched_Matrix</vt:lpstr>
      <vt:lpstr>salgrow_step3</vt:lpstr>
      <vt:lpstr>salgrow_step2</vt:lpstr>
      <vt:lpstr>salgrow_step1</vt:lpstr>
      <vt:lpstr>SalaryGrowth_raw</vt:lpstr>
      <vt:lpstr>TermRatesSched_SingleCol</vt:lpstr>
      <vt:lpstr>TermRatesSched_LowYOS</vt:lpstr>
      <vt:lpstr>TermRatesSched_Matrix</vt:lpstr>
      <vt:lpstr>TermRates_raw_step2</vt:lpstr>
      <vt:lpstr>TermRates_raw</vt:lpstr>
      <vt:lpstr>RetirementRatesSched_SingleCol</vt:lpstr>
      <vt:lpstr>RetirementRatesSched_LowYOS</vt:lpstr>
      <vt:lpstr>RetirementRatesSched_Matrix</vt:lpstr>
      <vt:lpstr>RetirementRates_raw</vt:lpstr>
      <vt:lpstr>DisbRatesSched_SingleCol</vt:lpstr>
      <vt:lpstr>DisbRatesSched_LowYOS</vt:lpstr>
      <vt:lpstr>DisbRatesSched_Matrix</vt:lpstr>
      <vt:lpstr>DisbRates_raw</vt:lpstr>
      <vt:lpstr>MortalityInfo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Donald Boyd</dc:creator>
  <cp:lastModifiedBy>Yimeng Yin</cp:lastModifiedBy>
  <dcterms:created xsi:type="dcterms:W3CDTF">2017-08-09T13:33:07Z</dcterms:created>
  <dcterms:modified xsi:type="dcterms:W3CDTF">2017-10-04T21:11:27Z</dcterms:modified>
</cp:coreProperties>
</file>